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upertransporte-my.sharepoint.com/personal/margaritamarin_supertransporte_gov_co/Documents/Superintendencia de Transporte/Tarifas/Excel con tarifas/"/>
    </mc:Choice>
  </mc:AlternateContent>
  <xr:revisionPtr revIDLastSave="364" documentId="8_{41A06CA6-A0BE-4A4D-9EA7-DABE17492BE4}" xr6:coauthVersionLast="47" xr6:coauthVersionMax="47" xr10:uidLastSave="{B6B07B4C-04F3-4744-8DC3-C3C02F867FE1}"/>
  <bookViews>
    <workbookView xWindow="-120" yWindow="-120" windowWidth="29040" windowHeight="15720" activeTab="1" xr2:uid="{93779013-6162-44FF-9C6B-4C7C4CA2BAA9}"/>
  </bookViews>
  <sheets>
    <sheet name="Portmagdalena" sheetId="2" r:id="rId1"/>
    <sheet name="Palermo Sociedad Portuaria" sheetId="1" r:id="rId2"/>
    <sheet name="Algranel" sheetId="3" r:id="rId3"/>
    <sheet name="Puerto Antioquia" sheetId="4" r:id="rId4"/>
    <sheet name="CoalCorp" sheetId="7" r:id="rId5"/>
    <sheet name="TCBuen" sheetId="6" r:id="rId6"/>
    <sheet name="SPRBun" sheetId="5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2" l="1"/>
  <c r="B44" i="2"/>
  <c r="C31" i="2"/>
  <c r="C30" i="2"/>
  <c r="C29" i="2"/>
  <c r="B25" i="2"/>
  <c r="C25" i="2" s="1"/>
  <c r="B24" i="2"/>
  <c r="C24" i="2" s="1"/>
  <c r="B23" i="2"/>
  <c r="C23" i="2" s="1"/>
  <c r="B22" i="2"/>
  <c r="C22" i="2" s="1"/>
  <c r="B21" i="2"/>
  <c r="C21" i="2" s="1"/>
  <c r="C20" i="2"/>
  <c r="B20" i="2"/>
  <c r="C19" i="2"/>
  <c r="B19" i="2"/>
  <c r="C15" i="2"/>
  <c r="C13" i="2"/>
  <c r="J9" i="1" l="1"/>
  <c r="I9" i="1"/>
  <c r="J8" i="1"/>
  <c r="I8" i="1"/>
  <c r="J7" i="1"/>
  <c r="I7" i="1"/>
  <c r="J6" i="1"/>
  <c r="I6" i="1"/>
</calcChain>
</file>

<file path=xl/sharedStrings.xml><?xml version="1.0" encoding="utf-8"?>
<sst xmlns="http://schemas.openxmlformats.org/spreadsheetml/2006/main" count="614" uniqueCount="365">
  <si>
    <t>Muellaje</t>
  </si>
  <si>
    <t>Unidad</t>
  </si>
  <si>
    <t>Anteriores</t>
  </si>
  <si>
    <t>Propuesta</t>
  </si>
  <si>
    <t>Permanencia hasta 24:00 horas</t>
  </si>
  <si>
    <t>Metros de Eslora x hora o fracción</t>
  </si>
  <si>
    <t>1.1.2. Permanencia de 24:01 a 48:00 horas</t>
  </si>
  <si>
    <t>1.1.3. Permanencia de 48:01 a 90:00 horas</t>
  </si>
  <si>
    <t>1.1.4. Permanencia superior a 90:01 horas</t>
  </si>
  <si>
    <t>Palermo Sociedad Portuaria</t>
  </si>
  <si>
    <t>Oficio N° 20256300209801  del 10/04/2025</t>
  </si>
  <si>
    <t>MUELLAJE</t>
  </si>
  <si>
    <t>ITEM</t>
  </si>
  <si>
    <t>Unidad de cobro</t>
  </si>
  <si>
    <t>US$</t>
  </si>
  <si>
    <t xml:space="preserve">Maritimo </t>
  </si>
  <si>
    <t>m eslora/hora o fracción</t>
  </si>
  <si>
    <t>Fluvial</t>
  </si>
  <si>
    <t>Remolcador</t>
  </si>
  <si>
    <t>unidad/día</t>
  </si>
  <si>
    <t xml:space="preserve">Bote - Gabarra </t>
  </si>
  <si>
    <t>USO DE INSTALACIONES A LA CARGA</t>
  </si>
  <si>
    <t>Granel Liquido Maritimo</t>
  </si>
  <si>
    <t>Tonelada</t>
  </si>
  <si>
    <t>Granel Liquido Peligroso Maritimo (Según Resolución 426 de 1997 Superpuertos)</t>
  </si>
  <si>
    <t>Granel Liquido Fluvial</t>
  </si>
  <si>
    <t>Granel Liquido Peligroso Fluvial (Según Resolución 426 de 1997 Superpuertos)</t>
  </si>
  <si>
    <t>INCENTIVOS APLICADOS AL USO DE INSTALACIONES A LA CARGA PARA GRANEL LÍQUIDO MARITIMO</t>
  </si>
  <si>
    <t xml:space="preserve">SEGÚN EL VOLUMEN DE CARGA MOVILIZADA EN TONELADAS ANUAL </t>
  </si>
  <si>
    <t>Tarifa Carga regular</t>
  </si>
  <si>
    <t>Tarifa carga Peligrosa</t>
  </si>
  <si>
    <t>De 0 a 30.000</t>
  </si>
  <si>
    <t>De 30.001 a 55.000</t>
  </si>
  <si>
    <t>De 55.001 a 90.000</t>
  </si>
  <si>
    <t>De 90.001 a 120.000</t>
  </si>
  <si>
    <t>De 120.001 a 350.000</t>
  </si>
  <si>
    <t>De 350.001 a 600.000</t>
  </si>
  <si>
    <t>Mas de 600.000</t>
  </si>
  <si>
    <t xml:space="preserve">INCENTIVOS APLICADOS AL USO DE INSTALACIONES A LA CARGA PARA GRANEL LÍQUIDO FLUVIAL, </t>
  </si>
  <si>
    <t>SEGÚN EL VOLUMEN DE CARGA MOVILIZADA EN TONELADAS MENSUAL (GENERADOR DE LA CARGA)</t>
  </si>
  <si>
    <t>De 0 a 15.000</t>
  </si>
  <si>
    <t>De 15.001 a 23.000</t>
  </si>
  <si>
    <t>De 23.001 a 31.000</t>
  </si>
  <si>
    <t>USO DE INSTALACIONES OPERADOR PORTUARIO</t>
  </si>
  <si>
    <t>USO DE INSTALACIONES DE OTROS SERVICIOS DESAROLLADOS POR EL OPERADOR PORTUARIO</t>
  </si>
  <si>
    <t>Suministro de combustible</t>
  </si>
  <si>
    <t>Suministro de agua</t>
  </si>
  <si>
    <t>Operación</t>
  </si>
  <si>
    <t>Suministro de provisiones</t>
  </si>
  <si>
    <t>Recibos de desechos sólidos y slops</t>
  </si>
  <si>
    <t>Pilotaje por movimiento</t>
  </si>
  <si>
    <t xml:space="preserve">Remolcador </t>
  </si>
  <si>
    <t>Servicio de reparaciones</t>
  </si>
  <si>
    <t>Servicio de fumigadores</t>
  </si>
  <si>
    <t>Tarifa Multimodal-Intermodal</t>
  </si>
  <si>
    <t>Unidad de Cobro</t>
  </si>
  <si>
    <t>US $</t>
  </si>
  <si>
    <t>Uso de instalaciones a la carga Granel Liquido Maritimo</t>
  </si>
  <si>
    <t>Uso de instalaciones al operador portuario Granel Liquido Maritimo</t>
  </si>
  <si>
    <t>Uso de instalaciones a la carga Granel Liquido Fluvial</t>
  </si>
  <si>
    <t>Uso de instalaciones al operador portuario Granel Liquido Fluvial</t>
  </si>
  <si>
    <t>Tarifa Integral</t>
  </si>
  <si>
    <t xml:space="preserve">Para acceder a la tarifa multimodal de 3,67 usd/ton debe tener un record histórico anual de 520.000 toneladas </t>
  </si>
  <si>
    <t>Oficio N° 20256300042251  del 31/01/2025</t>
  </si>
  <si>
    <t>Portmagdalena</t>
  </si>
  <si>
    <t>SOCIEDAD PORTUARIA ALGRANEL S.A</t>
  </si>
  <si>
    <t>Oficio N° 20256300323811  del 04/06/2025</t>
  </si>
  <si>
    <t>Ítem</t>
  </si>
  <si>
    <t>Granel Líquido</t>
  </si>
  <si>
    <t>Tonelada métrica</t>
  </si>
  <si>
    <t xml:space="preserve">MUELLAJE </t>
  </si>
  <si>
    <t>Nave</t>
  </si>
  <si>
    <t>Metro eslora día</t>
  </si>
  <si>
    <t>ALMACENAMIENTO</t>
  </si>
  <si>
    <t xml:space="preserve">Granel Líquido </t>
  </si>
  <si>
    <t xml:space="preserve">Tonelada métrica/mes (1) </t>
  </si>
  <si>
    <t xml:space="preserve">OPERACIÓN PORTUARIA </t>
  </si>
  <si>
    <t>Nota</t>
  </si>
  <si>
    <t xml:space="preserve">La tarifa de uso de instalaciones a la carga para importadores o exportadores podrá 
tener descuento de hasta el 65% en función del volumen de carga movilizada. </t>
  </si>
  <si>
    <t>Puerto Bahía Colombia de Urabá S.A.</t>
  </si>
  <si>
    <t>TARIFAS PORTUARIAS REGULADAS</t>
  </si>
  <si>
    <t>1. MUELLAJE
Naves en Tránsito (Nacional, internacional o en cabotaje)</t>
  </si>
  <si>
    <t>UNIDAD DE COBRO</t>
  </si>
  <si>
    <t>TARIFA USD</t>
  </si>
  <si>
    <t>1.1</t>
  </si>
  <si>
    <t>Permanencia hasta por 48 horas</t>
  </si>
  <si>
    <t>Metros Eslora X (por) hora o fracción</t>
  </si>
  <si>
    <r>
      <t xml:space="preserve">La tarifa aplicable a motonaves podrá ser inferior o superior </t>
    </r>
    <r>
      <rPr>
        <sz val="12"/>
        <color indexed="8"/>
        <rFont val="Arial"/>
        <family val="2"/>
      </rPr>
      <t>de la Tarifa Base, en función del desempeño en la ejecución de los planes de operación.</t>
    </r>
  </si>
  <si>
    <t>2. USOS DE INSTALACIONES PORTUARIAS A LA CARGA</t>
  </si>
  <si>
    <t>2.1</t>
  </si>
  <si>
    <t>Carga General</t>
  </si>
  <si>
    <t>Toneladas</t>
  </si>
  <si>
    <t>2.2</t>
  </si>
  <si>
    <t>Carga Granel Solido</t>
  </si>
  <si>
    <t>2.3</t>
  </si>
  <si>
    <t>Contenedor Lleno 20'</t>
  </si>
  <si>
    <t>Und</t>
  </si>
  <si>
    <t>2.4</t>
  </si>
  <si>
    <t>Contenedor Lleno 40'</t>
  </si>
  <si>
    <t>2.5</t>
  </si>
  <si>
    <t>Contenedor Lleno 45'</t>
  </si>
  <si>
    <t>2.6</t>
  </si>
  <si>
    <t xml:space="preserve">Contenedores vacios  </t>
  </si>
  <si>
    <t>2.7</t>
  </si>
  <si>
    <t>Restibas  de barco a muelle</t>
  </si>
  <si>
    <t>2.8</t>
  </si>
  <si>
    <t>Flat Racks  20' lleno</t>
  </si>
  <si>
    <t>2.9</t>
  </si>
  <si>
    <t>Flat Racks 40' lleno</t>
  </si>
  <si>
    <t>2.10</t>
  </si>
  <si>
    <t>Open Top 20' Lleno</t>
  </si>
  <si>
    <t>2.11</t>
  </si>
  <si>
    <t>Open Top 40' Lleno</t>
  </si>
  <si>
    <t>2.12</t>
  </si>
  <si>
    <t>Isotanque 20'</t>
  </si>
  <si>
    <t>2.13</t>
  </si>
  <si>
    <t xml:space="preserve">Contenedores Llenos de 20' y 40' transito internacional </t>
  </si>
  <si>
    <t>2.14</t>
  </si>
  <si>
    <t xml:space="preserve">Contenedores Vacio de 20' y 40' transito internacional </t>
  </si>
  <si>
    <t>3. USOS DE INSTALACIONES AL OPERADOR PORTUARIO MARITIMO</t>
  </si>
  <si>
    <t>3.1</t>
  </si>
  <si>
    <t>3.2</t>
  </si>
  <si>
    <t xml:space="preserve">Carga Granel </t>
  </si>
  <si>
    <t>3.3</t>
  </si>
  <si>
    <t>Contenedor lleno 20'  maritima</t>
  </si>
  <si>
    <t>3.4</t>
  </si>
  <si>
    <t>Contenedor lleno 40'   maritima</t>
  </si>
  <si>
    <t>3.5</t>
  </si>
  <si>
    <t>Contenedor vacio maritima</t>
  </si>
  <si>
    <t>3.6</t>
  </si>
  <si>
    <t>Servicio de aprovisionamiento de barcos</t>
  </si>
  <si>
    <t>3.7</t>
  </si>
  <si>
    <t>3.8</t>
  </si>
  <si>
    <t>Suministro de agua potable</t>
  </si>
  <si>
    <t>3.9</t>
  </si>
  <si>
    <t>Asistencia reparación de motonaves</t>
  </si>
  <si>
    <t>Por operación</t>
  </si>
  <si>
    <t>3.10</t>
  </si>
  <si>
    <t>Pilotaje</t>
  </si>
  <si>
    <t>Por Maniobra</t>
  </si>
  <si>
    <t>3.11</t>
  </si>
  <si>
    <t>4. USOS DE INSTALACIONES AL OPERADOR PORTUARIO TERRESTRE</t>
  </si>
  <si>
    <t>4.1</t>
  </si>
  <si>
    <t>Carga general / granel movilizada (por tonelada)</t>
  </si>
  <si>
    <t>4.2</t>
  </si>
  <si>
    <t>Contenedor (equipo Especial)  o vacio movilizado via terrestre</t>
  </si>
  <si>
    <t>5. RECARGOS</t>
  </si>
  <si>
    <t>LAS TARIFAS APLICABLES AL USO DE INSTALACIONES, OPERACIONES MARÍTIMAS, TERRESTRES Y DE ALMACENAJE, CORRESPONDIENTES A CARGA CLASIFICADA COMO PELIGROSA, EXTRADIMENSIONADA O EXPLOSIVA, ESTARÁN SUJETAS A LOS SIGUIENTES RECARGOS:</t>
  </si>
  <si>
    <t>5.1</t>
  </si>
  <si>
    <t>Rescargo a la tarifa para carga peligrosa</t>
  </si>
  <si>
    <t>5.2</t>
  </si>
  <si>
    <t xml:space="preserve">Rescargo a la tarifa para carga extradimesionada </t>
  </si>
  <si>
    <t>5.3</t>
  </si>
  <si>
    <t>Recargo a la tarifa para carga explosiva</t>
  </si>
  <si>
    <t>6. DESCUENTOS</t>
  </si>
  <si>
    <t>SE APLICAN A SERVICIO DE USO DE INSTALACIONES PORTUARIAS</t>
  </si>
  <si>
    <t>Descuentos: La tarifa del uso de las instalaciones portuarias puede tener descuentos en función del volumen.</t>
  </si>
  <si>
    <t>6.1</t>
  </si>
  <si>
    <t xml:space="preserve">Uso instalaciones portuaria a la carga granel </t>
  </si>
  <si>
    <t>Aplica descuentos en funcion del volumen.</t>
  </si>
  <si>
    <t>6.2</t>
  </si>
  <si>
    <t xml:space="preserve">Uso instalaciones portuaria a la carga contenerizada </t>
  </si>
  <si>
    <t>Aplica descuentos en funcion del  volumen.</t>
  </si>
  <si>
    <t>Oficio N° 20256300593851  del 07/10/2025</t>
  </si>
  <si>
    <t>SOCIEDAD PORTUARIA REGIONAL DE BUENAVENTURA S.A</t>
  </si>
  <si>
    <r>
      <rPr>
        <b/>
        <sz val="10.5"/>
        <rFont val="Arial"/>
        <family val="2"/>
      </rPr>
      <t>MUELLAJE</t>
    </r>
  </si>
  <si>
    <r>
      <rPr>
        <b/>
        <sz val="10.5"/>
        <rFont val="Arial"/>
        <family val="2"/>
      </rPr>
      <t>CONCEPTO</t>
    </r>
  </si>
  <si>
    <r>
      <rPr>
        <b/>
        <sz val="10.5"/>
        <rFont val="Arial"/>
        <family val="2"/>
      </rPr>
      <t>UNIDAD DE COBRO</t>
    </r>
  </si>
  <si>
    <r>
      <rPr>
        <b/>
        <sz val="10.5"/>
        <rFont val="Arial"/>
        <family val="2"/>
      </rPr>
      <t>TARIFA USD</t>
    </r>
  </si>
  <si>
    <r>
      <rPr>
        <sz val="10.5"/>
        <rFont val="Arial MT"/>
        <family val="2"/>
      </rPr>
      <t>Muellaje Motonaves de Línea Regular o Servicios Conjuntos</t>
    </r>
  </si>
  <si>
    <r>
      <rPr>
        <sz val="10.5"/>
        <rFont val="Arial MT"/>
        <family val="2"/>
      </rPr>
      <t>Metro eslora hora</t>
    </r>
  </si>
  <si>
    <r>
      <rPr>
        <sz val="10.5"/>
        <rFont val="Arial MT"/>
        <family val="2"/>
      </rPr>
      <t>Muellaje Motonaves Fletadas o de Cabotaje</t>
    </r>
  </si>
  <si>
    <r>
      <rPr>
        <sz val="10.5"/>
        <rFont val="Arial MT"/>
        <family val="2"/>
      </rPr>
      <t>Remolcadores</t>
    </r>
  </si>
  <si>
    <r>
      <rPr>
        <sz val="10.5"/>
        <rFont val="Arial MT"/>
        <family val="2"/>
      </rPr>
      <t>Unidad mes</t>
    </r>
  </si>
  <si>
    <r>
      <rPr>
        <b/>
        <sz val="10.5"/>
        <rFont val="Arial"/>
        <family val="2"/>
      </rPr>
      <t>USO DE INSTALACIONES A LA CARGA</t>
    </r>
  </si>
  <si>
    <r>
      <rPr>
        <sz val="10.5"/>
        <rFont val="Arial MT"/>
        <family val="2"/>
      </rPr>
      <t>Carga General (Impo, Expo, Cabotaje, Transbordo, Reestiba)</t>
    </r>
  </si>
  <si>
    <r>
      <rPr>
        <sz val="10.5"/>
        <rFont val="Arial MT"/>
        <family val="2"/>
      </rPr>
      <t>Tonelada</t>
    </r>
  </si>
  <si>
    <r>
      <rPr>
        <sz val="10.5"/>
        <rFont val="Arial MT"/>
        <family val="2"/>
      </rPr>
      <t>Graneles Sólidos (Impo, Expo, Cabotaje, Transbordo, Reestiba)</t>
    </r>
  </si>
  <si>
    <r>
      <rPr>
        <sz val="10.5"/>
        <rFont val="Arial MT"/>
        <family val="2"/>
      </rPr>
      <t>Graneles Líquidos (Impo, Expo, Cabotaje, Transbordo, Reestiba)</t>
    </r>
  </si>
  <si>
    <r>
      <rPr>
        <sz val="10.5"/>
        <rFont val="Arial MT"/>
        <family val="2"/>
      </rPr>
      <t>Contenedor Lleno de 20' (Impo, Expo, Cabotaje)</t>
    </r>
  </si>
  <si>
    <r>
      <rPr>
        <sz val="10.5"/>
        <rFont val="Arial MT"/>
        <family val="2"/>
      </rPr>
      <t>Contenedor</t>
    </r>
  </si>
  <si>
    <r>
      <rPr>
        <sz val="10.5"/>
        <rFont val="Arial MT"/>
        <family val="2"/>
      </rPr>
      <t>Contenedor Lleno de 40' (Impo, Expo, Cabotaje)</t>
    </r>
  </si>
  <si>
    <r>
      <rPr>
        <sz val="10.5"/>
        <rFont val="Arial MT"/>
        <family val="2"/>
      </rPr>
      <t>Contenedor Flat Rack 20'</t>
    </r>
  </si>
  <si>
    <r>
      <rPr>
        <sz val="10.5"/>
        <rFont val="Arial MT"/>
        <family val="2"/>
      </rPr>
      <t>Contenedor Flat Rack 40'</t>
    </r>
  </si>
  <si>
    <r>
      <rPr>
        <sz val="10.5"/>
        <rFont val="Arial MT"/>
        <family val="2"/>
      </rPr>
      <t>Contenedor Open Top 20'</t>
    </r>
  </si>
  <si>
    <r>
      <rPr>
        <sz val="10.5"/>
        <rFont val="Arial MT"/>
        <family val="2"/>
      </rPr>
      <t>Contenedor Open Top 40'</t>
    </r>
  </si>
  <si>
    <r>
      <rPr>
        <sz val="10.5"/>
        <rFont val="Arial MT"/>
        <family val="2"/>
      </rPr>
      <t>Isotanque</t>
    </r>
  </si>
  <si>
    <r>
      <rPr>
        <sz val="10.5"/>
        <rFont val="Arial MT"/>
        <family val="2"/>
      </rPr>
      <t>Contenedor Extradimensionado 45'</t>
    </r>
  </si>
  <si>
    <r>
      <rPr>
        <sz val="10.5"/>
        <rFont val="Arial MT"/>
        <family val="2"/>
      </rPr>
      <t>Contenedor Lleno de 20' o 40' (Tránsito, Transbordo, Reestiba)</t>
    </r>
  </si>
  <si>
    <r>
      <rPr>
        <sz val="10.5"/>
        <rFont val="Arial MT"/>
        <family val="2"/>
      </rPr>
      <t>Contenedor Vacío de 20' (Cargado, Descargado, Cabotaje)</t>
    </r>
  </si>
  <si>
    <r>
      <rPr>
        <sz val="10.5"/>
        <rFont val="Arial MT"/>
        <family val="2"/>
      </rPr>
      <t>Contenedor Vacío de 40' (Cargado, Descargado, Cabotaje)</t>
    </r>
  </si>
  <si>
    <r>
      <rPr>
        <sz val="10.5"/>
        <rFont val="Arial MT"/>
        <family val="2"/>
      </rPr>
      <t>Contenedor Vacío de 20' o 40' (Tránsito, Transbordo, Reestiba)</t>
    </r>
  </si>
  <si>
    <r>
      <rPr>
        <sz val="10.5"/>
        <rFont val="Arial MT"/>
        <family val="2"/>
      </rPr>
      <t>Llenado/Vaciado Contenedor 20'</t>
    </r>
  </si>
  <si>
    <r>
      <rPr>
        <sz val="10.5"/>
        <rFont val="Arial MT"/>
        <family val="2"/>
      </rPr>
      <t>Contenedor/Operación</t>
    </r>
  </si>
  <si>
    <r>
      <rPr>
        <sz val="10.5"/>
        <rFont val="Arial MT"/>
        <family val="2"/>
      </rPr>
      <t>Llenado/Vaciado Contenedor 40'</t>
    </r>
  </si>
  <si>
    <r>
      <rPr>
        <sz val="10.5"/>
        <rFont val="Arial MT"/>
        <family val="2"/>
      </rPr>
      <t>Vehículos hasta 19.9 m3</t>
    </r>
  </si>
  <si>
    <r>
      <rPr>
        <sz val="10.5"/>
        <rFont val="Arial MT"/>
        <family val="2"/>
      </rPr>
      <t>Vehículo</t>
    </r>
  </si>
  <si>
    <r>
      <rPr>
        <sz val="10.5"/>
        <rFont val="Arial MT"/>
        <family val="2"/>
      </rPr>
      <t>Vehículos entre 20 y 40 m3</t>
    </r>
  </si>
  <si>
    <r>
      <rPr>
        <sz val="10.5"/>
        <rFont val="Arial MT"/>
        <family val="2"/>
      </rPr>
      <t>Vehículos de más de 40 m3</t>
    </r>
  </si>
  <si>
    <r>
      <rPr>
        <b/>
        <sz val="10.5"/>
        <rFont val="Arial"/>
        <family val="2"/>
      </rPr>
      <t>DESCUENTOS EN USO DE INSTALACIONES A LA CARGA PARA IMPORTADORES O EXPORTADORES HASTA EL 65% EN FUNCIÓN DEL VOLUMEN DE CARGA MOVILIZADO</t>
    </r>
  </si>
  <si>
    <r>
      <rPr>
        <b/>
        <sz val="10.5"/>
        <rFont val="Arial"/>
        <family val="2"/>
      </rPr>
      <t>USO DE INSTALACIONES AL OPERADOR PORTUARIO MARITIMO</t>
    </r>
  </si>
  <si>
    <r>
      <rPr>
        <sz val="10.5"/>
        <rFont val="Arial MT"/>
        <family val="2"/>
      </rPr>
      <t>Carga General</t>
    </r>
  </si>
  <si>
    <r>
      <rPr>
        <sz val="10.5"/>
        <rFont val="Arial MT"/>
        <family val="2"/>
      </rPr>
      <t>Graneles Sólido</t>
    </r>
  </si>
  <si>
    <r>
      <rPr>
        <sz val="10.5"/>
        <rFont val="Arial MT"/>
        <family val="2"/>
      </rPr>
      <t>Graneles Líquidos</t>
    </r>
  </si>
  <si>
    <r>
      <rPr>
        <sz val="10.5"/>
        <rFont val="Arial MT"/>
        <family val="2"/>
      </rPr>
      <t>Contenedores Llenos 20´ (Impo, Expo, Cabotaje)</t>
    </r>
  </si>
  <si>
    <r>
      <rPr>
        <sz val="10.5"/>
        <rFont val="Arial MT"/>
        <family val="2"/>
      </rPr>
      <t>Contenedores Llenos 40’ (Impo, Expo, Cabotaje)</t>
    </r>
  </si>
  <si>
    <r>
      <rPr>
        <sz val="10.5"/>
        <rFont val="Arial MT"/>
        <family val="2"/>
      </rPr>
      <t>Contenedor Lleno 20´ (Tránsito, Transbordo, Reestiba)</t>
    </r>
  </si>
  <si>
    <r>
      <rPr>
        <sz val="10.5"/>
        <rFont val="Arial MT"/>
        <family val="2"/>
      </rPr>
      <t>Contenedor Lleno 40´ (Tránsito, Transbordo, Reestiba)</t>
    </r>
  </si>
  <si>
    <r>
      <rPr>
        <sz val="10.5"/>
        <rFont val="Arial MT"/>
        <family val="2"/>
      </rPr>
      <t>Contenedor Vacío de 20´ o 40'  (cargado, descargado)</t>
    </r>
  </si>
  <si>
    <r>
      <rPr>
        <sz val="10.5"/>
        <rFont val="Arial MT"/>
        <family val="2"/>
      </rPr>
      <t>Contenedor Vacío de 20´ (Transbordo, transito)</t>
    </r>
  </si>
  <si>
    <r>
      <rPr>
        <sz val="10.5"/>
        <rFont val="Arial MT"/>
        <family val="2"/>
      </rPr>
      <t>Contenedor Vacío de 40´ (Transbordo, transito)</t>
    </r>
  </si>
  <si>
    <r>
      <rPr>
        <sz val="10.5"/>
        <rFont val="Arial MT"/>
        <family val="2"/>
      </rPr>
      <t>Suministro de combustible</t>
    </r>
  </si>
  <si>
    <r>
      <rPr>
        <sz val="10.5"/>
        <rFont val="Arial MT"/>
        <family val="2"/>
      </rPr>
      <t>Suministro de agua</t>
    </r>
  </si>
  <si>
    <r>
      <rPr>
        <sz val="10.5"/>
        <rFont val="Arial MT"/>
        <family val="2"/>
      </rPr>
      <t>Servicio de aprovisionamiento de barcos</t>
    </r>
  </si>
  <si>
    <r>
      <rPr>
        <sz val="10.5"/>
        <rFont val="Arial MT"/>
        <family val="2"/>
      </rPr>
      <t>Servicio</t>
    </r>
  </si>
  <si>
    <r>
      <rPr>
        <sz val="10.5"/>
        <rFont val="Arial MT"/>
        <family val="2"/>
      </rPr>
      <t>servicio de reparación de motonaves</t>
    </r>
  </si>
  <si>
    <r>
      <rPr>
        <sz val="10.5"/>
        <rFont val="Arial MT"/>
        <family val="2"/>
      </rPr>
      <t>Servicio de aseo, retiro de sentinas y/o basuras</t>
    </r>
  </si>
  <si>
    <r>
      <rPr>
        <b/>
        <sz val="10.5"/>
        <rFont val="Arial"/>
        <family val="2"/>
      </rPr>
      <t>USO DE INSTALACIONES AL OPERADOR PORTUARIO TERRESTRE</t>
    </r>
  </si>
  <si>
    <r>
      <rPr>
        <sz val="10.5"/>
        <rFont val="Arial MT"/>
        <family val="2"/>
      </rPr>
      <t>Carga a Granel Solido</t>
    </r>
  </si>
  <si>
    <r>
      <rPr>
        <sz val="10.5"/>
        <rFont val="Arial MT"/>
        <family val="2"/>
      </rPr>
      <t>Contenedores Llenos</t>
    </r>
  </si>
  <si>
    <r>
      <rPr>
        <sz val="10.5"/>
        <rFont val="Arial MT"/>
        <family val="2"/>
      </rPr>
      <t>Contenedores Vacíos</t>
    </r>
  </si>
  <si>
    <r>
      <rPr>
        <sz val="10.5"/>
        <rFont val="Arial MT"/>
        <family val="2"/>
      </rPr>
      <t>Servicio de alistamiento de vehículos</t>
    </r>
  </si>
  <si>
    <r>
      <rPr>
        <b/>
        <sz val="10.5"/>
        <rFont val="Arial"/>
        <family val="2"/>
      </rPr>
      <t>USO DE INSTALACIONES AL OPERADOR PORTUARIO DE REMOLCADORES</t>
    </r>
  </si>
  <si>
    <r>
      <rPr>
        <sz val="10.5"/>
        <rFont val="Arial MT"/>
        <family val="2"/>
      </rPr>
      <t>Remolcador</t>
    </r>
  </si>
  <si>
    <r>
      <rPr>
        <sz val="10.5"/>
        <rFont val="Arial MT"/>
        <family val="2"/>
      </rPr>
      <t>Maniobra</t>
    </r>
  </si>
  <si>
    <r>
      <rPr>
        <b/>
        <sz val="10.5"/>
        <rFont val="Arial"/>
        <family val="2"/>
      </rPr>
      <t>USO DE INSTALACIONES AL OPERADOR PORTUARIO PILOTO</t>
    </r>
  </si>
  <si>
    <r>
      <rPr>
        <sz val="10.5"/>
        <rFont val="Arial MT"/>
        <family val="2"/>
      </rPr>
      <t>Pilotos</t>
    </r>
  </si>
  <si>
    <r>
      <rPr>
        <b/>
        <sz val="10.5"/>
        <rFont val="Arial"/>
        <family val="2"/>
      </rPr>
      <t>SERVICIO DE CONEXIÓN Y DESCONEXIÓN</t>
    </r>
  </si>
  <si>
    <r>
      <rPr>
        <b/>
        <sz val="10.5"/>
        <rFont val="Arial"/>
        <family val="2"/>
      </rPr>
      <t>Unidad de Cobro</t>
    </r>
  </si>
  <si>
    <r>
      <rPr>
        <sz val="10.5"/>
        <rFont val="Arial MT"/>
        <family val="2"/>
      </rPr>
      <t>Suministro y monitoreo de corriente y voltaje a contenedores refrigerados</t>
    </r>
  </si>
  <si>
    <r>
      <rPr>
        <sz val="10.5"/>
        <rFont val="Arial MT"/>
        <family val="2"/>
      </rPr>
      <t>Contenedor/Hora o fracción</t>
    </r>
  </si>
  <si>
    <r>
      <rPr>
        <b/>
        <sz val="10.5"/>
        <rFont val="Arial"/>
        <family val="2"/>
      </rPr>
      <t>ALMACENAJE</t>
    </r>
  </si>
  <si>
    <r>
      <rPr>
        <b/>
        <sz val="10.5"/>
        <rFont val="Arial"/>
        <family val="2"/>
      </rPr>
      <t>Día</t>
    </r>
  </si>
  <si>
    <r>
      <rPr>
        <b/>
        <sz val="10.5"/>
        <rFont val="Arial"/>
        <family val="2"/>
      </rPr>
      <t>1 al 3</t>
    </r>
  </si>
  <si>
    <r>
      <rPr>
        <b/>
        <sz val="10.5"/>
        <rFont val="Arial"/>
        <family val="2"/>
      </rPr>
      <t>4 al 5</t>
    </r>
  </si>
  <si>
    <r>
      <rPr>
        <b/>
        <sz val="10.5"/>
        <rFont val="Arial"/>
        <family val="2"/>
      </rPr>
      <t>6 al 10</t>
    </r>
  </si>
  <si>
    <r>
      <rPr>
        <b/>
        <sz val="10.5"/>
        <rFont val="Arial"/>
        <family val="2"/>
      </rPr>
      <t>A partir del 11</t>
    </r>
  </si>
  <si>
    <r>
      <rPr>
        <b/>
        <sz val="10.5"/>
        <rFont val="Arial"/>
        <family val="2"/>
      </rPr>
      <t>Carga General Normal</t>
    </r>
  </si>
  <si>
    <r>
      <rPr>
        <sz val="10.5"/>
        <rFont val="Arial MT"/>
        <family val="2"/>
      </rPr>
      <t>Carga General Normal Espacio Cubierto</t>
    </r>
  </si>
  <si>
    <r>
      <rPr>
        <sz val="10.5"/>
        <rFont val="Arial MT"/>
        <family val="2"/>
      </rPr>
      <t>Libre</t>
    </r>
  </si>
  <si>
    <r>
      <rPr>
        <sz val="10.5"/>
        <rFont val="Arial MT"/>
        <family val="2"/>
      </rPr>
      <t>Carga General Normal Espacio Descubierto</t>
    </r>
  </si>
  <si>
    <r>
      <rPr>
        <b/>
        <sz val="10.5"/>
        <rFont val="Arial"/>
        <family val="2"/>
      </rPr>
      <t>Contenedores Llenos</t>
    </r>
  </si>
  <si>
    <r>
      <rPr>
        <sz val="10.5"/>
        <rFont val="Arial MT"/>
        <family val="2"/>
      </rPr>
      <t>Contenedor lleno de 20'</t>
    </r>
  </si>
  <si>
    <r>
      <rPr>
        <sz val="10.5"/>
        <rFont val="Arial MT"/>
        <family val="2"/>
      </rPr>
      <t>Contenedor lleno de 40'</t>
    </r>
  </si>
  <si>
    <r>
      <rPr>
        <sz val="10.5"/>
        <rFont val="Arial MT"/>
        <family val="2"/>
      </rPr>
      <t>Open Top - FR de 20´</t>
    </r>
  </si>
  <si>
    <r>
      <rPr>
        <sz val="10.5"/>
        <rFont val="Arial MT"/>
        <family val="2"/>
      </rPr>
      <t>Open Top - FR de 40´ / 45´</t>
    </r>
  </si>
  <si>
    <r>
      <rPr>
        <b/>
        <sz val="10.5"/>
        <rFont val="Arial"/>
        <family val="2"/>
      </rPr>
      <t>Contenedores Vacíos</t>
    </r>
  </si>
  <si>
    <r>
      <rPr>
        <sz val="10.5"/>
        <rFont val="Arial MT"/>
        <family val="2"/>
      </rPr>
      <t>Contenedor vacío de 20'</t>
    </r>
  </si>
  <si>
    <r>
      <rPr>
        <sz val="10.5"/>
        <rFont val="Arial MT"/>
        <family val="2"/>
      </rPr>
      <t>Contenedor vacío de 40'</t>
    </r>
  </si>
  <si>
    <r>
      <rPr>
        <b/>
        <sz val="10.5"/>
        <rFont val="Arial"/>
        <family val="2"/>
      </rPr>
      <t>Vehículos</t>
    </r>
  </si>
  <si>
    <r>
      <rPr>
        <b/>
        <sz val="10.5"/>
        <rFont val="Arial"/>
        <family val="2"/>
      </rPr>
      <t>ALMACENAJE CARGA TRANSBORDO</t>
    </r>
  </si>
  <si>
    <r>
      <rPr>
        <b/>
        <sz val="10.5"/>
        <rFont val="Arial"/>
        <family val="2"/>
      </rPr>
      <t>Se otorgan 7 días libres</t>
    </r>
  </si>
  <si>
    <r>
      <rPr>
        <b/>
        <sz val="10.5"/>
        <rFont val="Arial"/>
        <family val="2"/>
      </rPr>
      <t>Día 8 al 15</t>
    </r>
  </si>
  <si>
    <r>
      <rPr>
        <b/>
        <sz val="10.5"/>
        <rFont val="Arial"/>
        <family val="2"/>
      </rPr>
      <t>Día 16 en adelante</t>
    </r>
  </si>
  <si>
    <r>
      <rPr>
        <sz val="10.5"/>
        <rFont val="Arial MT"/>
        <family val="2"/>
      </rPr>
      <t>Contenedor lleno de 20' Transbordo</t>
    </r>
  </si>
  <si>
    <r>
      <rPr>
        <sz val="10.5"/>
        <rFont val="Arial MT"/>
        <family val="2"/>
      </rPr>
      <t>Contenedor lleno de 40' Transbordo</t>
    </r>
  </si>
  <si>
    <r>
      <rPr>
        <sz val="10.5"/>
        <rFont val="Arial MT"/>
        <family val="2"/>
      </rPr>
      <t>Contenedor vacío de 20' Transbordo</t>
    </r>
  </si>
  <si>
    <r>
      <rPr>
        <sz val="10.5"/>
        <rFont val="Arial MT"/>
        <family val="2"/>
      </rPr>
      <t>Contenedor vacío de 40' Transbordo</t>
    </r>
  </si>
  <si>
    <r>
      <rPr>
        <b/>
        <sz val="10.5"/>
        <rFont val="Arial"/>
        <family val="2"/>
      </rPr>
      <t>RECARGOS</t>
    </r>
  </si>
  <si>
    <r>
      <rPr>
        <b/>
        <sz val="10.5"/>
        <rFont val="Arial"/>
        <family val="2"/>
      </rPr>
      <t>SE APLICAN A SERVICIOS DE USO DE INSTALACIONES PORTUARIAS A LA CARGA Y ALMACENAJE</t>
    </r>
  </si>
  <si>
    <r>
      <rPr>
        <sz val="10.5"/>
        <rFont val="Arial MT"/>
        <family val="2"/>
      </rPr>
      <t>Recargo a la tarifa para cargamentos peligrosos</t>
    </r>
  </si>
  <si>
    <r>
      <rPr>
        <sz val="10.5"/>
        <rFont val="Arial MT"/>
        <family val="2"/>
      </rPr>
      <t>Recargo a la tarifa para cargamentos explosivos</t>
    </r>
  </si>
  <si>
    <r>
      <rPr>
        <b/>
        <sz val="10.5"/>
        <rFont val="Arial"/>
        <family val="2"/>
      </rPr>
      <t xml:space="preserve">TARIFAS PORTUARIAS CRUCEROS
</t>
    </r>
    <r>
      <rPr>
        <b/>
        <sz val="10.5"/>
        <rFont val="Arial"/>
        <family val="2"/>
      </rPr>
      <t>SERVICIO USO DE INSTALACIONES</t>
    </r>
  </si>
  <si>
    <r>
      <rPr>
        <b/>
        <sz val="10.5"/>
        <rFont val="Arial"/>
        <family val="2"/>
      </rPr>
      <t>Concepto</t>
    </r>
  </si>
  <si>
    <r>
      <rPr>
        <b/>
        <sz val="10.5"/>
        <rFont val="Arial"/>
        <family val="2"/>
      </rPr>
      <t>Unidad de cobro</t>
    </r>
  </si>
  <si>
    <r>
      <rPr>
        <b/>
        <sz val="10.5"/>
        <rFont val="Arial"/>
        <family val="2"/>
      </rPr>
      <t>Tarifa USD</t>
    </r>
  </si>
  <si>
    <r>
      <rPr>
        <sz val="10.5"/>
        <rFont val="Arial MT"/>
        <family val="2"/>
      </rPr>
      <t>Pasajero</t>
    </r>
  </si>
  <si>
    <r>
      <rPr>
        <sz val="10.5"/>
        <rFont val="Arial MT"/>
        <family val="2"/>
      </rPr>
      <t>Taxi</t>
    </r>
  </si>
  <si>
    <r>
      <rPr>
        <sz val="10.5"/>
        <rFont val="Arial MT"/>
        <family val="2"/>
      </rPr>
      <t>VAN</t>
    </r>
  </si>
  <si>
    <r>
      <rPr>
        <sz val="10.5"/>
        <rFont val="Arial MT"/>
        <family val="2"/>
      </rPr>
      <t>Micro Bus – Chiva</t>
    </r>
  </si>
  <si>
    <r>
      <rPr>
        <sz val="10.5"/>
        <rFont val="Arial MT"/>
        <family val="2"/>
      </rPr>
      <t>Bus</t>
    </r>
  </si>
  <si>
    <r>
      <rPr>
        <sz val="10.5"/>
        <rFont val="Arial MT"/>
        <family val="2"/>
      </rPr>
      <t>Buseta</t>
    </r>
  </si>
  <si>
    <r>
      <rPr>
        <sz val="10.5"/>
        <rFont val="Arial MT"/>
        <family val="2"/>
      </rPr>
      <t>Embarcaciones Capacidad de 1 a 18 pasajeros</t>
    </r>
  </si>
  <si>
    <r>
      <rPr>
        <sz val="10.5"/>
        <rFont val="Arial MT"/>
        <family val="2"/>
      </rPr>
      <t>Embarcaciones Capacidad de 19 a 26 pasajeros</t>
    </r>
  </si>
  <si>
    <r>
      <rPr>
        <sz val="10.5"/>
        <rFont val="Arial MT"/>
        <family val="2"/>
      </rPr>
      <t>Embarcaciones Capacidad de 27 a 40 pasajeros</t>
    </r>
  </si>
  <si>
    <r>
      <rPr>
        <sz val="10.5"/>
        <rFont val="Arial MT"/>
        <family val="2"/>
      </rPr>
      <t>Embarcaciones Capacidad de 41 a 52 pasajeros</t>
    </r>
  </si>
  <si>
    <r>
      <rPr>
        <sz val="10.5"/>
        <rFont val="Arial MT"/>
        <family val="2"/>
      </rPr>
      <t>Embarcaciones Capacidad de 53 a 80 pasajeros</t>
    </r>
  </si>
  <si>
    <r>
      <rPr>
        <sz val="10.5"/>
        <rFont val="Arial MT"/>
        <family val="2"/>
      </rPr>
      <t>Embarcaciones Capacidad de 81 a 112 pasajeros</t>
    </r>
  </si>
  <si>
    <r>
      <rPr>
        <sz val="10.5"/>
        <rFont val="Arial MT"/>
        <family val="2"/>
      </rPr>
      <t>Embarcaciones Capacidad de más de 112 pasajeros</t>
    </r>
  </si>
  <si>
    <r>
      <rPr>
        <sz val="10.5"/>
        <rFont val="Arial MT"/>
        <family val="2"/>
      </rPr>
      <t>Derecho Embarque</t>
    </r>
  </si>
  <si>
    <r>
      <rPr>
        <sz val="10.5"/>
        <rFont val="Arial MT"/>
        <family val="2"/>
      </rPr>
      <t>Derecho Desembarque</t>
    </r>
  </si>
  <si>
    <t>Oficio N° 20256000937911 del 16 de diciembre de 2025</t>
  </si>
  <si>
    <t>DESCUENTOS HASTA 65% EN FUNCIÓN DEL VOLUMEN DE CARGA MOVILIZADA Y/0 PROYECTADA</t>
  </si>
  <si>
    <t>SOCIEDAD PORTUARIA TERMINAL DE CONTENEDORES DE BUENAVENTURA - TCBUEN S.A</t>
  </si>
  <si>
    <r>
      <rPr>
        <b/>
        <sz val="11"/>
        <color rgb="FFFFFFFF"/>
        <rFont val="Aptos Narrow"/>
        <family val="2"/>
        <scheme val="minor"/>
      </rPr>
      <t>1. MUELLAJE</t>
    </r>
  </si>
  <si>
    <t>Concepto</t>
  </si>
  <si>
    <t>Tarifa USD</t>
  </si>
  <si>
    <t>Muellaje Motonaves Portacontenedores, cargueros</t>
  </si>
  <si>
    <t>Mts Eslora/Hora o fracción</t>
  </si>
  <si>
    <r>
      <rPr>
        <b/>
        <sz val="11"/>
        <color rgb="FFFFFFFF"/>
        <rFont val="Aptos Narrow"/>
        <family val="2"/>
        <scheme val="minor"/>
      </rPr>
      <t>2. USO DE INSTALACIONES A LA CARGA</t>
    </r>
  </si>
  <si>
    <t>Contenedor De 20 Lleno Normal</t>
  </si>
  <si>
    <t>Contenedor</t>
  </si>
  <si>
    <t>Contenedor De 40 Lleno Normal</t>
  </si>
  <si>
    <t>Flat Rack 20 Lleno</t>
  </si>
  <si>
    <t>Flat Rack 40 Lleno</t>
  </si>
  <si>
    <t>Open Top 20 Lleno</t>
  </si>
  <si>
    <t>Open Top 40 Lleno</t>
  </si>
  <si>
    <t>Isotanques 20</t>
  </si>
  <si>
    <t>Cont Extradim 45 Lleno</t>
  </si>
  <si>
    <t>Contenedores Vacios 20/40</t>
  </si>
  <si>
    <t>Contenedores Transito 20 Lleno</t>
  </si>
  <si>
    <t>Contenedores Transito 40 Lleno</t>
  </si>
  <si>
    <t>Contenedores Transito 20 Vacios</t>
  </si>
  <si>
    <t>Contenedores Transito 40 Vacios</t>
  </si>
  <si>
    <t>Carga general</t>
  </si>
  <si>
    <t>Carga general en tránsito</t>
  </si>
  <si>
    <r>
      <rPr>
        <b/>
        <sz val="11"/>
        <color rgb="FFFFFFFF"/>
        <rFont val="Aptos Narrow"/>
        <family val="2"/>
        <scheme val="minor"/>
      </rPr>
      <t>3. USO DE INSTALACIONES AL OPERADOR PORTUARIO MARITIMO</t>
    </r>
  </si>
  <si>
    <t>Carga General Tons Maritimo</t>
  </si>
  <si>
    <t>Contenedor De 20 Lleno Maritimo</t>
  </si>
  <si>
    <t>Contenedor De 40 Lleno Maritimo</t>
  </si>
  <si>
    <t>Contenedor Vacio 20 O 40 Maritimo</t>
  </si>
  <si>
    <t>Contenedor Transito 20 Vacios</t>
  </si>
  <si>
    <t>Contenedor Transito 40 Vacios</t>
  </si>
  <si>
    <t>Maniobra</t>
  </si>
  <si>
    <t>Suministro De Combustible</t>
  </si>
  <si>
    <t>Servicio De Aprovisionamiento De Barcos</t>
  </si>
  <si>
    <t>Servicio</t>
  </si>
  <si>
    <t>Servicios De Reparación De Motonaves</t>
  </si>
  <si>
    <t>Servicio De Aseo, Retiro De Sentinas Y/O Basuras</t>
  </si>
  <si>
    <r>
      <rPr>
        <b/>
        <sz val="11"/>
        <color rgb="FFFFFFFF"/>
        <rFont val="Aptos Narrow"/>
        <family val="2"/>
        <scheme val="minor"/>
      </rPr>
      <t>4. USO DE INSTALACIONES AL OPERADOR PORTUARIO TERRESTRE</t>
    </r>
  </si>
  <si>
    <t>Carga General Movilizada Terrestre</t>
  </si>
  <si>
    <t>Contenedores 20 o 40 Llenos Terrestre</t>
  </si>
  <si>
    <t>Contenedores 20 o 40 Vacio Terrestre</t>
  </si>
  <si>
    <r>
      <rPr>
        <b/>
        <sz val="11"/>
        <color rgb="FFFFFFFF"/>
        <rFont val="Aptos Narrow"/>
        <family val="2"/>
        <scheme val="minor"/>
      </rPr>
      <t>5. ALMACENAJE DE CARGA EN CONTENEDOR - TARIFA USD</t>
    </r>
  </si>
  <si>
    <t>3 días libres</t>
  </si>
  <si>
    <t>Día 4 a 5</t>
  </si>
  <si>
    <t>Día 6 a 10</t>
  </si>
  <si>
    <t>Día 11 a 14</t>
  </si>
  <si>
    <t>Día 15 en adelante</t>
  </si>
  <si>
    <t>Contenedor Open Top 20 Lleno</t>
  </si>
  <si>
    <t>Contenedor Open Top 40 Lleno</t>
  </si>
  <si>
    <t>Contenedores Transito 20 Llenos</t>
  </si>
  <si>
    <t>Contenedores Transito 40 Llenos</t>
  </si>
  <si>
    <r>
      <rPr>
        <b/>
        <sz val="11"/>
        <color rgb="FFFFFFFF"/>
        <rFont val="Aptos Narrow"/>
        <family val="2"/>
        <scheme val="minor"/>
      </rPr>
      <t>6. ALMACENAJE DE CARGA GENERAL - TARIFA USD/TONS</t>
    </r>
  </si>
  <si>
    <t>Carga General Normal Espacio Cubierto</t>
  </si>
  <si>
    <t>Carga General Normal Espacio Descubierto</t>
  </si>
  <si>
    <r>
      <rPr>
        <b/>
        <sz val="11"/>
        <color rgb="FFFFFFFF"/>
        <rFont val="Aptos Narrow"/>
        <family val="2"/>
        <scheme val="minor"/>
      </rPr>
      <t>7. RECARGOS</t>
    </r>
  </si>
  <si>
    <t>Valor</t>
  </si>
  <si>
    <t>Recargos a las Tarifas para Carga Peligrosa</t>
  </si>
  <si>
    <t>Recargos a las Tarifas para Carga OOG Sobre Tamaño</t>
  </si>
  <si>
    <t>Recargos a las Tarifas para Carga Explosiva</t>
  </si>
  <si>
    <t>Oficio N° 20256300477361 del 21/08/2025</t>
  </si>
  <si>
    <t>Contenedor De 40 Vacío Normal</t>
  </si>
  <si>
    <t>Contenedor De 20 Vacío Normal</t>
  </si>
  <si>
    <t>Tarifa (USD)</t>
  </si>
  <si>
    <t>Metros de eslora por hora o fracción</t>
  </si>
  <si>
    <t>Naves permanentes</t>
  </si>
  <si>
    <t>Mes</t>
  </si>
  <si>
    <t>Carga a granel sólido</t>
  </si>
  <si>
    <t>Carga a granel líquido</t>
  </si>
  <si>
    <t>Barril</t>
  </si>
  <si>
    <t>Contenedor 20’ lleno</t>
  </si>
  <si>
    <t>Contenedor 40’ lleno</t>
  </si>
  <si>
    <t>Contenedor 20’ vacío</t>
  </si>
  <si>
    <t>Contenedor 40’ vacío</t>
  </si>
  <si>
    <t>Descuentos</t>
  </si>
  <si>
    <t>Almacenamiento</t>
  </si>
  <si>
    <t>Contenedor/mes</t>
  </si>
  <si>
    <t>Tonelada/mes</t>
  </si>
  <si>
    <t>Barril/mes</t>
  </si>
  <si>
    <t>Para las tarifas de Uso de Instalaciones a la Carga y Muellaje aplican descuentos de hasta el 80% en función del volumen movilizado</t>
  </si>
  <si>
    <t>Los 3 primeros días de almacenamiento son libres</t>
  </si>
  <si>
    <t>Para todas las tarifas de almacenamiento aplican descuentos de hasta el 80% en función del volumen movilizado</t>
  </si>
  <si>
    <t>SOCIEDAD PORTUARIA Coalcorp</t>
  </si>
  <si>
    <t>Oficio N° 20255340838082 del 31/07/2025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</si>
</sst>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#,##0_ ;\-#,##0\ "/>
    <numFmt numFmtId="165" formatCode="#,##0.00_ ;\-#,##0.00\ "/>
    <numFmt numFmtId="166" formatCode="&quot;$&quot;#,##0.00"/>
    <numFmt numFmtId="167" formatCode="_ * #,##0.00_ ;_ * \-#,##0.00_ ;_ * &quot;-&quot;??_ ;_ @_ "/>
    <numFmt numFmtId="168" formatCode="_-* #,##0\ _€_-;\-* #,##0\ _€_-;_-* &quot;-&quot;\ _€_-;_-@_-"/>
    <numFmt numFmtId="169" formatCode="_-* #,##0.00\ _€_-;\-* #,##0.00\ _€_-;_-* &quot;-&quot;\ _€_-;_-@_-"/>
    <numFmt numFmtId="170" formatCode="0.0%"/>
    <numFmt numFmtId="171" formatCode="_-[$USD]\ * #,##0.00_-;\-[$USD]\ * #,##0.00_-;_-[$USD]\ * &quot;-&quot;_-;_-@_-"/>
    <numFmt numFmtId="172" formatCode="_-[$USD]\ * #,##0.0_-;\-[$USD]\ * #,##0.0_-;_-[$USD]\ * &quot;-&quot;_-;_-@_-"/>
    <numFmt numFmtId="173" formatCode="_-[$USD]\ * #,##0_-;\-[$USD]\ * #,##0_-;_-[$USD]\ * &quot;-&quot;_-;_-@_-"/>
  </numFmts>
  <fonts count="3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theme="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indexed="62"/>
      <name val="Arial"/>
      <family val="2"/>
    </font>
    <font>
      <b/>
      <sz val="10"/>
      <color indexed="62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sz val="10"/>
      <color indexed="9"/>
      <name val="Arial"/>
      <family val="2"/>
    </font>
    <font>
      <i/>
      <sz val="10"/>
      <color rgb="FFFF0000"/>
      <name val="Arial"/>
      <family val="2"/>
    </font>
    <font>
      <sz val="10.5"/>
      <color theme="1"/>
      <name val="Eurostile"/>
      <family val="2"/>
    </font>
    <font>
      <b/>
      <sz val="11"/>
      <color theme="1"/>
      <name val="Aptos Narrow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b/>
      <sz val="11"/>
      <name val="Arial"/>
      <family val="2"/>
    </font>
    <font>
      <b/>
      <sz val="10.5"/>
      <name val="Arial"/>
      <family val="2"/>
    </font>
    <font>
      <sz val="10.5"/>
      <name val="Arial MT"/>
    </font>
    <font>
      <sz val="10.5"/>
      <name val="Arial MT"/>
      <family val="2"/>
    </font>
    <font>
      <sz val="10.5"/>
      <color rgb="FF000000"/>
      <name val="Arial MT"/>
      <family val="2"/>
    </font>
    <font>
      <b/>
      <sz val="11"/>
      <name val="Aptos Narrow"/>
      <family val="2"/>
      <scheme val="minor"/>
    </font>
    <font>
      <sz val="10"/>
      <color rgb="FF000000"/>
      <name val="Times New Roman"/>
      <family val="1"/>
    </font>
    <font>
      <b/>
      <sz val="11"/>
      <color rgb="FFFFFFFF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8D8D8"/>
      </patternFill>
    </fill>
    <fill>
      <patternFill patternType="solid">
        <fgColor rgb="FFBFBFBF"/>
      </patternFill>
    </fill>
    <fill>
      <patternFill patternType="solid">
        <fgColor rgb="FF3B3B46"/>
      </patternFill>
    </fill>
    <fill>
      <patternFill patternType="solid">
        <fgColor rgb="FFD9E0F1"/>
      </patternFill>
    </fill>
  </fills>
  <borders count="43">
    <border>
      <left/>
      <right/>
      <top/>
      <bottom/>
      <diagonal/>
    </border>
    <border>
      <left/>
      <right/>
      <top style="medium">
        <color indexed="49"/>
      </top>
      <bottom style="thin">
        <color indexed="4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7" fillId="0" borderId="0"/>
  </cellStyleXfs>
  <cellXfs count="200">
    <xf numFmtId="0" fontId="0" fillId="0" borderId="0" xfId="0"/>
    <xf numFmtId="164" fontId="2" fillId="2" borderId="0" xfId="1" applyNumberFormat="1" applyFont="1" applyFill="1" applyAlignment="1">
      <alignment horizontal="left"/>
    </xf>
    <xf numFmtId="164" fontId="2" fillId="2" borderId="0" xfId="1" applyNumberFormat="1" applyFont="1" applyFill="1" applyAlignment="1">
      <alignment horizontal="center"/>
    </xf>
    <xf numFmtId="0" fontId="0" fillId="3" borderId="0" xfId="0" applyFill="1"/>
    <xf numFmtId="164" fontId="0" fillId="3" borderId="0" xfId="1" applyNumberFormat="1" applyFont="1" applyFill="1" applyAlignment="1">
      <alignment horizontal="left"/>
    </xf>
    <xf numFmtId="164" fontId="0" fillId="3" borderId="0" xfId="1" applyNumberFormat="1" applyFont="1" applyFill="1" applyAlignment="1">
      <alignment horizontal="center"/>
    </xf>
    <xf numFmtId="165" fontId="0" fillId="3" borderId="0" xfId="1" applyNumberFormat="1" applyFont="1" applyFill="1" applyAlignment="1">
      <alignment horizontal="center"/>
    </xf>
    <xf numFmtId="0" fontId="3" fillId="3" borderId="0" xfId="0" applyFont="1" applyFill="1"/>
    <xf numFmtId="0" fontId="6" fillId="0" borderId="1" xfId="2" applyFont="1" applyBorder="1" applyAlignment="1">
      <alignment horizontal="center" vertical="center"/>
    </xf>
    <xf numFmtId="4" fontId="6" fillId="0" borderId="1" xfId="2" applyNumberFormat="1" applyFont="1" applyBorder="1" applyAlignment="1">
      <alignment horizontal="center" vertical="center"/>
    </xf>
    <xf numFmtId="0" fontId="7" fillId="5" borderId="0" xfId="2" applyFont="1" applyFill="1" applyAlignment="1">
      <alignment vertical="center"/>
    </xf>
    <xf numFmtId="166" fontId="4" fillId="5" borderId="0" xfId="2" applyNumberFormat="1" applyFill="1" applyAlignment="1">
      <alignment horizontal="center" vertical="center"/>
    </xf>
    <xf numFmtId="4" fontId="8" fillId="5" borderId="0" xfId="2" applyNumberFormat="1" applyFont="1" applyFill="1"/>
    <xf numFmtId="0" fontId="7" fillId="0" borderId="0" xfId="2" applyFont="1" applyAlignment="1">
      <alignment vertical="center"/>
    </xf>
    <xf numFmtId="166" fontId="4" fillId="0" borderId="0" xfId="2" applyNumberFormat="1" applyAlignment="1">
      <alignment horizontal="center" vertical="center"/>
    </xf>
    <xf numFmtId="167" fontId="4" fillId="0" borderId="0" xfId="3" applyFont="1" applyFill="1" applyBorder="1" applyAlignment="1"/>
    <xf numFmtId="4" fontId="4" fillId="5" borderId="0" xfId="2" applyNumberFormat="1" applyFill="1"/>
    <xf numFmtId="4" fontId="4" fillId="0" borderId="0" xfId="2" applyNumberFormat="1"/>
    <xf numFmtId="4" fontId="4" fillId="5" borderId="0" xfId="2" applyNumberFormat="1" applyFill="1" applyAlignment="1">
      <alignment horizontal="center"/>
    </xf>
    <xf numFmtId="4" fontId="4" fillId="0" borderId="0" xfId="2" applyNumberFormat="1" applyAlignment="1">
      <alignment horizontal="center" vertical="center"/>
    </xf>
    <xf numFmtId="167" fontId="4" fillId="5" borderId="0" xfId="3" applyFont="1" applyFill="1" applyBorder="1" applyAlignment="1">
      <alignment horizontal="center"/>
    </xf>
    <xf numFmtId="167" fontId="4" fillId="0" borderId="0" xfId="3" applyFont="1" applyFill="1" applyBorder="1" applyAlignment="1">
      <alignment horizontal="center" vertical="center"/>
    </xf>
    <xf numFmtId="0" fontId="9" fillId="6" borderId="0" xfId="2" applyFont="1" applyFill="1" applyAlignment="1">
      <alignment horizontal="center" vertical="center"/>
    </xf>
    <xf numFmtId="0" fontId="10" fillId="5" borderId="0" xfId="2" applyFont="1" applyFill="1" applyAlignment="1">
      <alignment horizontal="left" vertical="top"/>
    </xf>
    <xf numFmtId="169" fontId="8" fillId="5" borderId="0" xfId="4" applyNumberFormat="1" applyFont="1" applyFill="1" applyBorder="1" applyAlignment="1">
      <alignment vertical="center"/>
    </xf>
    <xf numFmtId="0" fontId="10" fillId="0" borderId="0" xfId="2" applyFont="1" applyAlignment="1">
      <alignment horizontal="left" vertical="top"/>
    </xf>
    <xf numFmtId="169" fontId="8" fillId="0" borderId="0" xfId="4" applyNumberFormat="1" applyFont="1" applyFill="1" applyBorder="1" applyAlignment="1">
      <alignment vertical="center"/>
    </xf>
    <xf numFmtId="0" fontId="10" fillId="3" borderId="0" xfId="2" applyFont="1" applyFill="1" applyAlignment="1">
      <alignment horizontal="left" vertical="top"/>
    </xf>
    <xf numFmtId="169" fontId="8" fillId="3" borderId="0" xfId="4" applyNumberFormat="1" applyFont="1" applyFill="1" applyBorder="1" applyAlignment="1">
      <alignment vertical="center"/>
    </xf>
    <xf numFmtId="0" fontId="10" fillId="5" borderId="0" xfId="2" applyFont="1" applyFill="1" applyAlignment="1">
      <alignment vertical="center"/>
    </xf>
    <xf numFmtId="0" fontId="10" fillId="3" borderId="0" xfId="2" applyFont="1" applyFill="1" applyAlignment="1">
      <alignment vertical="center"/>
    </xf>
    <xf numFmtId="3" fontId="4" fillId="5" borderId="0" xfId="2" applyNumberFormat="1" applyFill="1" applyAlignment="1">
      <alignment horizontal="left" vertical="center"/>
    </xf>
    <xf numFmtId="3" fontId="4" fillId="0" borderId="0" xfId="2" applyNumberFormat="1" applyAlignment="1">
      <alignment horizontal="left" vertical="center"/>
    </xf>
    <xf numFmtId="170" fontId="4" fillId="0" borderId="0" xfId="5" applyNumberFormat="1" applyFont="1" applyFill="1" applyBorder="1" applyAlignment="1">
      <alignment horizontal="center" vertical="center"/>
    </xf>
    <xf numFmtId="166" fontId="4" fillId="3" borderId="0" xfId="2" applyNumberFormat="1" applyFill="1" applyAlignment="1">
      <alignment horizontal="center" vertical="center"/>
    </xf>
    <xf numFmtId="167" fontId="4" fillId="3" borderId="0" xfId="3" applyFont="1" applyFill="1" applyBorder="1" applyAlignment="1">
      <alignment horizontal="center" vertical="center"/>
    </xf>
    <xf numFmtId="0" fontId="4" fillId="3" borderId="0" xfId="2" applyFill="1"/>
    <xf numFmtId="4" fontId="4" fillId="3" borderId="0" xfId="2" applyNumberFormat="1" applyFill="1"/>
    <xf numFmtId="0" fontId="7" fillId="3" borderId="0" xfId="2" applyFont="1" applyFill="1" applyAlignment="1">
      <alignment vertical="center"/>
    </xf>
    <xf numFmtId="167" fontId="4" fillId="3" borderId="0" xfId="3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12" fillId="3" borderId="0" xfId="0" applyFont="1" applyFill="1"/>
    <xf numFmtId="0" fontId="15" fillId="7" borderId="4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/>
    </xf>
    <xf numFmtId="0" fontId="16" fillId="3" borderId="0" xfId="0" applyFont="1" applyFill="1"/>
    <xf numFmtId="0" fontId="16" fillId="3" borderId="15" xfId="0" applyFont="1" applyFill="1" applyBorder="1" applyAlignment="1">
      <alignment horizontal="center"/>
    </xf>
    <xf numFmtId="0" fontId="16" fillId="0" borderId="16" xfId="0" applyFont="1" applyBorder="1" applyAlignment="1">
      <alignment vertical="center"/>
    </xf>
    <xf numFmtId="0" fontId="16" fillId="0" borderId="16" xfId="0" applyFont="1" applyBorder="1" applyAlignment="1">
      <alignment horizontal="center" vertical="center"/>
    </xf>
    <xf numFmtId="172" fontId="16" fillId="3" borderId="17" xfId="0" applyNumberFormat="1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/>
    </xf>
    <xf numFmtId="173" fontId="16" fillId="3" borderId="17" xfId="0" applyNumberFormat="1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vertical="center"/>
    </xf>
    <xf numFmtId="0" fontId="16" fillId="0" borderId="13" xfId="0" applyFont="1" applyBorder="1" applyAlignment="1">
      <alignment horizontal="center" vertical="center"/>
    </xf>
    <xf numFmtId="173" fontId="16" fillId="3" borderId="14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3" borderId="16" xfId="0" applyFont="1" applyFill="1" applyBorder="1" applyAlignment="1">
      <alignment vertical="center"/>
    </xf>
    <xf numFmtId="171" fontId="16" fillId="3" borderId="17" xfId="0" applyNumberFormat="1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173" fontId="19" fillId="3" borderId="17" xfId="0" applyNumberFormat="1" applyFont="1" applyFill="1" applyBorder="1" applyAlignment="1">
      <alignment horizontal="center" vertical="center"/>
    </xf>
    <xf numFmtId="172" fontId="19" fillId="0" borderId="17" xfId="0" applyNumberFormat="1" applyFont="1" applyBorder="1" applyAlignment="1">
      <alignment horizontal="center" vertical="center"/>
    </xf>
    <xf numFmtId="173" fontId="16" fillId="0" borderId="17" xfId="0" applyNumberFormat="1" applyFont="1" applyBorder="1" applyAlignment="1">
      <alignment horizontal="center" vertical="center"/>
    </xf>
    <xf numFmtId="0" fontId="16" fillId="3" borderId="12" xfId="0" applyFont="1" applyFill="1" applyBorder="1" applyAlignment="1">
      <alignment horizontal="center"/>
    </xf>
    <xf numFmtId="0" fontId="16" fillId="3" borderId="13" xfId="0" applyFont="1" applyFill="1" applyBorder="1" applyAlignment="1">
      <alignment vertical="center"/>
    </xf>
    <xf numFmtId="0" fontId="16" fillId="3" borderId="13" xfId="0" applyFont="1" applyFill="1" applyBorder="1" applyAlignment="1">
      <alignment horizontal="center" vertical="center"/>
    </xf>
    <xf numFmtId="173" fontId="16" fillId="0" borderId="14" xfId="0" applyNumberFormat="1" applyFont="1" applyBorder="1" applyAlignment="1">
      <alignment horizontal="center" vertical="center"/>
    </xf>
    <xf numFmtId="171" fontId="16" fillId="0" borderId="17" xfId="0" applyNumberFormat="1" applyFont="1" applyBorder="1" applyAlignment="1">
      <alignment horizontal="center" vertical="center"/>
    </xf>
    <xf numFmtId="171" fontId="16" fillId="0" borderId="14" xfId="0" applyNumberFormat="1" applyFont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6" fillId="3" borderId="15" xfId="0" applyFont="1" applyFill="1" applyBorder="1" applyAlignment="1">
      <alignment horizontal="center" vertical="center"/>
    </xf>
    <xf numFmtId="0" fontId="20" fillId="3" borderId="0" xfId="0" applyFont="1" applyFill="1"/>
    <xf numFmtId="0" fontId="16" fillId="0" borderId="10" xfId="0" applyFont="1" applyBorder="1" applyAlignment="1">
      <alignment vertical="center"/>
    </xf>
    <xf numFmtId="0" fontId="16" fillId="0" borderId="12" xfId="0" applyFont="1" applyBorder="1" applyAlignment="1">
      <alignment horizontal="center" vertical="center"/>
    </xf>
    <xf numFmtId="9" fontId="16" fillId="0" borderId="33" xfId="0" applyNumberFormat="1" applyFont="1" applyBorder="1" applyAlignment="1">
      <alignment horizontal="center" vertical="center" wrapText="1"/>
    </xf>
    <xf numFmtId="9" fontId="16" fillId="0" borderId="34" xfId="0" applyNumberFormat="1" applyFont="1" applyBorder="1" applyAlignment="1">
      <alignment horizontal="center" vertical="center" wrapText="1"/>
    </xf>
    <xf numFmtId="0" fontId="13" fillId="8" borderId="0" xfId="0" applyFont="1" applyFill="1" applyAlignment="1">
      <alignment horizontal="center" vertical="center"/>
    </xf>
    <xf numFmtId="9" fontId="16" fillId="0" borderId="23" xfId="0" applyNumberFormat="1" applyFont="1" applyBorder="1" applyAlignment="1">
      <alignment horizontal="center" vertical="center"/>
    </xf>
    <xf numFmtId="9" fontId="16" fillId="0" borderId="24" xfId="0" applyNumberFormat="1" applyFont="1" applyBorder="1" applyAlignment="1">
      <alignment horizontal="center" vertical="center"/>
    </xf>
    <xf numFmtId="9" fontId="16" fillId="0" borderId="25" xfId="0" applyNumberFormat="1" applyFont="1" applyBorder="1" applyAlignment="1">
      <alignment horizontal="center" vertical="center"/>
    </xf>
    <xf numFmtId="9" fontId="16" fillId="0" borderId="26" xfId="0" applyNumberFormat="1" applyFont="1" applyBorder="1" applyAlignment="1">
      <alignment horizontal="center" vertical="center"/>
    </xf>
    <xf numFmtId="0" fontId="18" fillId="7" borderId="2" xfId="0" applyFont="1" applyFill="1" applyBorder="1" applyAlignment="1">
      <alignment horizontal="center"/>
    </xf>
    <xf numFmtId="0" fontId="18" fillId="7" borderId="18" xfId="0" applyFont="1" applyFill="1" applyBorder="1" applyAlignment="1">
      <alignment horizontal="center"/>
    </xf>
    <xf numFmtId="0" fontId="18" fillId="7" borderId="19" xfId="0" applyFont="1" applyFill="1" applyBorder="1" applyAlignment="1">
      <alignment horizontal="center"/>
    </xf>
    <xf numFmtId="0" fontId="15" fillId="7" borderId="27" xfId="0" applyFont="1" applyFill="1" applyBorder="1" applyAlignment="1">
      <alignment horizontal="center" vertical="center"/>
    </xf>
    <xf numFmtId="0" fontId="15" fillId="7" borderId="28" xfId="0" applyFont="1" applyFill="1" applyBorder="1" applyAlignment="1">
      <alignment horizontal="center" vertical="center"/>
    </xf>
    <xf numFmtId="0" fontId="15" fillId="7" borderId="29" xfId="0" applyFont="1" applyFill="1" applyBorder="1" applyAlignment="1">
      <alignment horizontal="center" vertical="center"/>
    </xf>
    <xf numFmtId="0" fontId="3" fillId="9" borderId="30" xfId="0" applyFont="1" applyFill="1" applyBorder="1" applyAlignment="1">
      <alignment horizontal="center" vertical="center" wrapText="1"/>
    </xf>
    <xf numFmtId="0" fontId="3" fillId="9" borderId="31" xfId="0" applyFont="1" applyFill="1" applyBorder="1" applyAlignment="1">
      <alignment horizontal="center" vertical="center" wrapText="1"/>
    </xf>
    <xf numFmtId="0" fontId="3" fillId="9" borderId="32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center" vertical="center" wrapText="1"/>
    </xf>
    <xf numFmtId="0" fontId="3" fillId="9" borderId="28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8" fillId="7" borderId="2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horizontal="center" vertical="center" wrapText="1"/>
    </xf>
    <xf numFmtId="0" fontId="15" fillId="7" borderId="22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171" fontId="16" fillId="3" borderId="8" xfId="0" applyNumberFormat="1" applyFont="1" applyFill="1" applyBorder="1" applyAlignment="1">
      <alignment horizontal="center" vertical="center"/>
    </xf>
    <xf numFmtId="171" fontId="16" fillId="3" borderId="11" xfId="0" applyNumberFormat="1" applyFont="1" applyFill="1" applyBorder="1" applyAlignment="1">
      <alignment horizontal="center" vertical="center"/>
    </xf>
    <xf numFmtId="0" fontId="5" fillId="4" borderId="0" xfId="2" applyFont="1" applyFill="1" applyAlignment="1">
      <alignment horizontal="center" vertical="center"/>
    </xf>
    <xf numFmtId="0" fontId="11" fillId="0" borderId="0" xfId="2" applyFont="1" applyAlignment="1">
      <alignment horizontal="left" wrapText="1" readingOrder="1"/>
    </xf>
    <xf numFmtId="0" fontId="9" fillId="6" borderId="0" xfId="2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170" fontId="4" fillId="5" borderId="0" xfId="5" applyNumberFormat="1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0" fontId="0" fillId="3" borderId="0" xfId="0" applyFill="1" applyAlignment="1">
      <alignment horizontal="left" vertical="top" wrapText="1"/>
    </xf>
    <xf numFmtId="0" fontId="0" fillId="3" borderId="0" xfId="0" applyFill="1" applyAlignment="1">
      <alignment horizontal="center"/>
    </xf>
    <xf numFmtId="0" fontId="22" fillId="10" borderId="35" xfId="0" applyFont="1" applyFill="1" applyBorder="1" applyAlignment="1">
      <alignment horizontal="center" vertical="top" wrapText="1"/>
    </xf>
    <xf numFmtId="0" fontId="22" fillId="10" borderId="36" xfId="0" applyFont="1" applyFill="1" applyBorder="1" applyAlignment="1">
      <alignment horizontal="center" vertical="top" wrapText="1"/>
    </xf>
    <xf numFmtId="0" fontId="22" fillId="10" borderId="37" xfId="0" applyFont="1" applyFill="1" applyBorder="1" applyAlignment="1">
      <alignment horizontal="center" vertical="top" wrapText="1"/>
    </xf>
    <xf numFmtId="0" fontId="22" fillId="10" borderId="38" xfId="0" applyFont="1" applyFill="1" applyBorder="1" applyAlignment="1">
      <alignment horizontal="center" vertical="top" wrapText="1"/>
    </xf>
    <xf numFmtId="0" fontId="23" fillId="0" borderId="35" xfId="0" applyFont="1" applyBorder="1" applyAlignment="1">
      <alignment horizontal="left" vertical="top" wrapText="1" indent="2"/>
    </xf>
    <xf numFmtId="0" fontId="23" fillId="0" borderId="37" xfId="0" applyFont="1" applyBorder="1" applyAlignment="1">
      <alignment horizontal="left" vertical="top" wrapText="1" indent="2"/>
    </xf>
    <xf numFmtId="0" fontId="23" fillId="0" borderId="35" xfId="0" applyFont="1" applyBorder="1" applyAlignment="1">
      <alignment horizontal="center" vertical="top" wrapText="1"/>
    </xf>
    <xf numFmtId="0" fontId="23" fillId="0" borderId="37" xfId="0" applyFont="1" applyBorder="1" applyAlignment="1">
      <alignment horizontal="center" vertical="top" wrapText="1"/>
    </xf>
    <xf numFmtId="2" fontId="25" fillId="0" borderId="38" xfId="0" applyNumberFormat="1" applyFont="1" applyBorder="1" applyAlignment="1">
      <alignment horizontal="center" vertical="top" shrinkToFit="1"/>
    </xf>
    <xf numFmtId="0" fontId="23" fillId="0" borderId="38" xfId="0" applyFont="1" applyBorder="1" applyAlignment="1">
      <alignment horizontal="left" vertical="top" wrapText="1" indent="2"/>
    </xf>
    <xf numFmtId="2" fontId="25" fillId="0" borderId="35" xfId="0" applyNumberFormat="1" applyFont="1" applyBorder="1" applyAlignment="1">
      <alignment horizontal="center" vertical="top" shrinkToFit="1"/>
    </xf>
    <xf numFmtId="2" fontId="25" fillId="0" borderId="37" xfId="0" applyNumberFormat="1" applyFont="1" applyBorder="1" applyAlignment="1">
      <alignment horizontal="center" vertical="top" shrinkToFit="1"/>
    </xf>
    <xf numFmtId="0" fontId="22" fillId="0" borderId="35" xfId="0" applyFont="1" applyBorder="1" applyAlignment="1">
      <alignment horizontal="left" vertical="top" wrapText="1"/>
    </xf>
    <xf numFmtId="0" fontId="22" fillId="0" borderId="36" xfId="0" applyFont="1" applyBorder="1" applyAlignment="1">
      <alignment horizontal="left" vertical="top" wrapText="1"/>
    </xf>
    <xf numFmtId="0" fontId="22" fillId="0" borderId="37" xfId="0" applyFont="1" applyBorder="1" applyAlignment="1">
      <alignment horizontal="left" vertical="top" wrapText="1"/>
    </xf>
    <xf numFmtId="0" fontId="23" fillId="0" borderId="38" xfId="0" applyFont="1" applyBorder="1" applyAlignment="1">
      <alignment horizontal="center" vertical="top" wrapText="1"/>
    </xf>
    <xf numFmtId="2" fontId="25" fillId="0" borderId="36" xfId="0" applyNumberFormat="1" applyFont="1" applyBorder="1" applyAlignment="1">
      <alignment horizontal="center" vertical="top" shrinkToFit="1"/>
    </xf>
    <xf numFmtId="0" fontId="23" fillId="0" borderId="36" xfId="0" applyFont="1" applyBorder="1" applyAlignment="1">
      <alignment horizontal="center" vertical="top" wrapText="1"/>
    </xf>
    <xf numFmtId="0" fontId="22" fillId="10" borderId="35" xfId="0" applyFont="1" applyFill="1" applyBorder="1" applyAlignment="1">
      <alignment horizontal="left" vertical="top" wrapText="1" indent="3"/>
    </xf>
    <xf numFmtId="0" fontId="22" fillId="10" borderId="36" xfId="0" applyFont="1" applyFill="1" applyBorder="1" applyAlignment="1">
      <alignment horizontal="left" vertical="top" wrapText="1" indent="3"/>
    </xf>
    <xf numFmtId="0" fontId="22" fillId="10" borderId="37" xfId="0" applyFont="1" applyFill="1" applyBorder="1" applyAlignment="1">
      <alignment horizontal="left" vertical="top" wrapText="1" indent="3"/>
    </xf>
    <xf numFmtId="0" fontId="23" fillId="0" borderId="35" xfId="0" applyFont="1" applyBorder="1" applyAlignment="1">
      <alignment horizontal="left" vertical="top" wrapText="1"/>
    </xf>
    <xf numFmtId="0" fontId="23" fillId="0" borderId="37" xfId="0" applyFont="1" applyBorder="1" applyAlignment="1">
      <alignment horizontal="left" vertical="top" wrapText="1"/>
    </xf>
    <xf numFmtId="0" fontId="23" fillId="0" borderId="35" xfId="0" applyFont="1" applyBorder="1" applyAlignment="1">
      <alignment horizontal="left" vertical="top" wrapText="1" indent="3"/>
    </xf>
    <xf numFmtId="0" fontId="23" fillId="0" borderId="36" xfId="0" applyFont="1" applyBorder="1" applyAlignment="1">
      <alignment horizontal="left" vertical="top" wrapText="1" indent="3"/>
    </xf>
    <xf numFmtId="0" fontId="23" fillId="0" borderId="37" xfId="0" applyFont="1" applyBorder="1" applyAlignment="1">
      <alignment horizontal="left" vertical="top" wrapText="1" indent="3"/>
    </xf>
    <xf numFmtId="0" fontId="22" fillId="10" borderId="39" xfId="0" applyFont="1" applyFill="1" applyBorder="1" applyAlignment="1">
      <alignment horizontal="center" vertical="top" wrapText="1"/>
    </xf>
    <xf numFmtId="0" fontId="22" fillId="10" borderId="40" xfId="0" applyFont="1" applyFill="1" applyBorder="1" applyAlignment="1">
      <alignment horizontal="center" vertical="top" wrapText="1"/>
    </xf>
    <xf numFmtId="0" fontId="22" fillId="10" borderId="41" xfId="0" applyFont="1" applyFill="1" applyBorder="1" applyAlignment="1">
      <alignment horizontal="center" vertical="top" wrapText="1"/>
    </xf>
    <xf numFmtId="0" fontId="22" fillId="10" borderId="38" xfId="0" applyFont="1" applyFill="1" applyBorder="1" applyAlignment="1">
      <alignment horizontal="left" vertical="top" wrapText="1"/>
    </xf>
    <xf numFmtId="0" fontId="22" fillId="10" borderId="35" xfId="0" applyFont="1" applyFill="1" applyBorder="1" applyAlignment="1">
      <alignment horizontal="left" vertical="top" wrapText="1"/>
    </xf>
    <xf numFmtId="0" fontId="22" fillId="10" borderId="36" xfId="0" applyFont="1" applyFill="1" applyBorder="1" applyAlignment="1">
      <alignment horizontal="left" vertical="top" wrapText="1"/>
    </xf>
    <xf numFmtId="0" fontId="22" fillId="10" borderId="37" xfId="0" applyFont="1" applyFill="1" applyBorder="1" applyAlignment="1">
      <alignment horizontal="left" vertical="top" wrapText="1"/>
    </xf>
    <xf numFmtId="0" fontId="0" fillId="11" borderId="35" xfId="0" applyFill="1" applyBorder="1" applyAlignment="1">
      <alignment horizontal="left" wrapText="1"/>
    </xf>
    <xf numFmtId="0" fontId="0" fillId="11" borderId="37" xfId="0" applyFill="1" applyBorder="1" applyAlignment="1">
      <alignment horizontal="left" wrapText="1"/>
    </xf>
    <xf numFmtId="0" fontId="0" fillId="11" borderId="38" xfId="0" applyFill="1" applyBorder="1" applyAlignment="1">
      <alignment horizontal="left" wrapText="1"/>
    </xf>
    <xf numFmtId="0" fontId="22" fillId="0" borderId="38" xfId="0" applyFont="1" applyBorder="1" applyAlignment="1">
      <alignment horizontal="left" vertical="top" wrapText="1"/>
    </xf>
    <xf numFmtId="0" fontId="22" fillId="0" borderId="35" xfId="0" applyFont="1" applyBorder="1" applyAlignment="1">
      <alignment horizontal="center" vertical="top" wrapText="1"/>
    </xf>
    <xf numFmtId="0" fontId="22" fillId="0" borderId="36" xfId="0" applyFont="1" applyBorder="1" applyAlignment="1">
      <alignment horizontal="center" vertical="top" wrapText="1"/>
    </xf>
    <xf numFmtId="0" fontId="22" fillId="0" borderId="37" xfId="0" applyFont="1" applyBorder="1" applyAlignment="1">
      <alignment horizontal="center" vertical="top" wrapText="1"/>
    </xf>
    <xf numFmtId="0" fontId="22" fillId="10" borderId="35" xfId="0" applyFont="1" applyFill="1" applyBorder="1" applyAlignment="1">
      <alignment horizontal="left" vertical="top" wrapText="1" indent="7"/>
    </xf>
    <xf numFmtId="0" fontId="22" fillId="10" borderId="36" xfId="0" applyFont="1" applyFill="1" applyBorder="1" applyAlignment="1">
      <alignment horizontal="left" vertical="top" wrapText="1" indent="7"/>
    </xf>
    <xf numFmtId="0" fontId="22" fillId="10" borderId="37" xfId="0" applyFont="1" applyFill="1" applyBorder="1" applyAlignment="1">
      <alignment horizontal="left" vertical="top" wrapText="1" indent="7"/>
    </xf>
    <xf numFmtId="0" fontId="23" fillId="0" borderId="36" xfId="0" applyFont="1" applyBorder="1" applyAlignment="1">
      <alignment horizontal="left" vertical="top" wrapText="1"/>
    </xf>
    <xf numFmtId="9" fontId="25" fillId="0" borderId="35" xfId="0" applyNumberFormat="1" applyFont="1" applyBorder="1" applyAlignment="1">
      <alignment horizontal="center" vertical="top" shrinkToFit="1"/>
    </xf>
    <xf numFmtId="9" fontId="25" fillId="0" borderId="36" xfId="0" applyNumberFormat="1" applyFont="1" applyBorder="1" applyAlignment="1">
      <alignment horizontal="center" vertical="top" shrinkToFit="1"/>
    </xf>
    <xf numFmtId="9" fontId="25" fillId="0" borderId="37" xfId="0" applyNumberFormat="1" applyFont="1" applyBorder="1" applyAlignment="1">
      <alignment horizontal="center" vertical="top" shrinkToFit="1"/>
    </xf>
    <xf numFmtId="0" fontId="0" fillId="10" borderId="35" xfId="0" applyFill="1" applyBorder="1" applyAlignment="1">
      <alignment horizontal="center" vertical="top" wrapText="1"/>
    </xf>
    <xf numFmtId="0" fontId="0" fillId="10" borderId="36" xfId="0" applyFill="1" applyBorder="1" applyAlignment="1">
      <alignment horizontal="center" vertical="top" wrapText="1"/>
    </xf>
    <xf numFmtId="0" fontId="0" fillId="10" borderId="37" xfId="0" applyFill="1" applyBorder="1" applyAlignment="1">
      <alignment horizontal="center" vertical="top" wrapText="1"/>
    </xf>
    <xf numFmtId="0" fontId="21" fillId="3" borderId="0" xfId="0" applyFont="1" applyFill="1" applyAlignment="1">
      <alignment horizontal="center"/>
    </xf>
    <xf numFmtId="0" fontId="22" fillId="3" borderId="35" xfId="0" applyFont="1" applyFill="1" applyBorder="1" applyAlignment="1">
      <alignment horizontal="center" vertical="top" wrapText="1"/>
    </xf>
    <xf numFmtId="0" fontId="22" fillId="3" borderId="36" xfId="0" applyFont="1" applyFill="1" applyBorder="1" applyAlignment="1">
      <alignment horizontal="center" vertical="top" wrapText="1"/>
    </xf>
    <xf numFmtId="0" fontId="22" fillId="3" borderId="37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6" fillId="3" borderId="0" xfId="0" applyFont="1" applyFill="1" applyAlignment="1">
      <alignment horizontal="center" vertical="center"/>
    </xf>
    <xf numFmtId="0" fontId="26" fillId="12" borderId="0" xfId="6" applyFont="1" applyFill="1" applyAlignment="1">
      <alignment horizontal="center" vertical="top" wrapText="1"/>
    </xf>
    <xf numFmtId="0" fontId="29" fillId="3" borderId="0" xfId="6" applyFont="1" applyFill="1" applyAlignment="1">
      <alignment horizontal="left" vertical="top"/>
    </xf>
    <xf numFmtId="0" fontId="26" fillId="13" borderId="42" xfId="6" applyFont="1" applyFill="1" applyBorder="1" applyAlignment="1">
      <alignment horizontal="center" vertical="top" wrapText="1"/>
    </xf>
    <xf numFmtId="0" fontId="26" fillId="13" borderId="42" xfId="6" applyFont="1" applyFill="1" applyBorder="1" applyAlignment="1">
      <alignment vertical="top" wrapText="1"/>
    </xf>
    <xf numFmtId="0" fontId="30" fillId="0" borderId="38" xfId="6" applyFont="1" applyBorder="1" applyAlignment="1">
      <alignment horizontal="left" vertical="top" wrapText="1"/>
    </xf>
    <xf numFmtId="2" fontId="29" fillId="0" borderId="38" xfId="6" applyNumberFormat="1" applyFont="1" applyBorder="1" applyAlignment="1">
      <alignment horizontal="center" vertical="top" shrinkToFit="1"/>
    </xf>
    <xf numFmtId="0" fontId="30" fillId="0" borderId="35" xfId="6" applyFont="1" applyBorder="1" applyAlignment="1">
      <alignment vertical="top" wrapText="1"/>
    </xf>
    <xf numFmtId="0" fontId="26" fillId="12" borderId="0" xfId="6" applyFont="1" applyFill="1" applyAlignment="1">
      <alignment horizontal="left" vertical="top" wrapText="1" indent="12"/>
    </xf>
    <xf numFmtId="0" fontId="30" fillId="0" borderId="38" xfId="6" applyFont="1" applyBorder="1" applyAlignment="1">
      <alignment horizontal="center" vertical="top" wrapText="1"/>
    </xf>
    <xf numFmtId="0" fontId="26" fillId="12" borderId="0" xfId="6" applyFont="1" applyFill="1" applyAlignment="1">
      <alignment horizontal="left" vertical="top" wrapText="1" indent="7"/>
    </xf>
    <xf numFmtId="0" fontId="26" fillId="12" borderId="0" xfId="6" applyFont="1" applyFill="1" applyAlignment="1">
      <alignment horizontal="left" vertical="top" wrapText="1" indent="11"/>
    </xf>
    <xf numFmtId="0" fontId="26" fillId="3" borderId="42" xfId="6" applyFont="1" applyFill="1" applyBorder="1" applyAlignment="1">
      <alignment horizontal="center" vertical="top" wrapText="1"/>
    </xf>
    <xf numFmtId="2" fontId="29" fillId="3" borderId="38" xfId="6" applyNumberFormat="1" applyFont="1" applyFill="1" applyBorder="1" applyAlignment="1">
      <alignment horizontal="center" vertical="top" shrinkToFit="1"/>
    </xf>
    <xf numFmtId="2" fontId="29" fillId="3" borderId="38" xfId="6" applyNumberFormat="1" applyFont="1" applyFill="1" applyBorder="1" applyAlignment="1">
      <alignment horizontal="right" vertical="top" indent="2" shrinkToFit="1"/>
    </xf>
    <xf numFmtId="0" fontId="26" fillId="12" borderId="42" xfId="6" applyFont="1" applyFill="1" applyBorder="1" applyAlignment="1">
      <alignment horizontal="left" vertical="top" wrapText="1" indent="13"/>
    </xf>
    <xf numFmtId="0" fontId="26" fillId="13" borderId="36" xfId="6" applyFont="1" applyFill="1" applyBorder="1" applyAlignment="1">
      <alignment horizontal="center" vertical="top" wrapText="1"/>
    </xf>
    <xf numFmtId="9" fontId="29" fillId="0" borderId="38" xfId="6" applyNumberFormat="1" applyFont="1" applyBorder="1" applyAlignment="1">
      <alignment horizontal="right" vertical="top" shrinkToFit="1"/>
    </xf>
    <xf numFmtId="0" fontId="0" fillId="0" borderId="0" xfId="0" applyAlignment="1"/>
    <xf numFmtId="0" fontId="26" fillId="3" borderId="0" xfId="0" applyFont="1" applyFill="1" applyAlignment="1">
      <alignment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16" xfId="0" applyFont="1" applyBorder="1" applyAlignment="1">
      <alignment horizontal="center" vertical="center" wrapText="1"/>
    </xf>
  </cellXfs>
  <cellStyles count="7">
    <cellStyle name="Millares" xfId="1" builtinId="3"/>
    <cellStyle name="Millares [0] 2" xfId="4" xr:uid="{F814CDB0-21FC-44E7-9673-A4AC2B2E1487}"/>
    <cellStyle name="Millares 4" xfId="3" xr:uid="{8C52469A-6607-4008-9878-5D5E262AAEC6}"/>
    <cellStyle name="Normal" xfId="0" builtinId="0"/>
    <cellStyle name="Normal 2" xfId="6" xr:uid="{D08CC575-2FBC-4E30-B427-02F7712F7F2F}"/>
    <cellStyle name="Normal 3" xfId="2" xr:uid="{69F45534-F6A9-4EDA-B8B1-8E775ED5A012}"/>
    <cellStyle name="Porcentaje 2" xfId="5" xr:uid="{9A538582-5B30-412C-B618-2EC98BAA9F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ga\AppData\Local\Temp\ad482c6b-1a61-45bb-a245-5e7ecfed1d5f_120255340373162_00002.zip.d5f\20250306%20Modelo%20Muellaje%20PSP%202024.xlsx" TargetMode="External"/><Relationship Id="rId1" Type="http://schemas.openxmlformats.org/officeDocument/2006/relationships/externalLinkPath" Target="file:///C:\Users\marga\AppData\Local\Temp\ad482c6b-1a61-45bb-a245-5e7ecfed1d5f_120255340373162_00002.zip.d5f\20250306%20Modelo%20Muellaje%20PSP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ro"/>
      <sheetName val="Cálculos"/>
      <sheetName val="Valoración"/>
      <sheetName val="TRM"/>
      <sheetName val="EEFF USD"/>
      <sheetName val="Tarifa propuesta"/>
    </sheetNames>
    <sheetDataSet>
      <sheetData sheetId="0"/>
      <sheetData sheetId="1">
        <row r="164">
          <cell r="G164">
            <v>0.46</v>
          </cell>
          <cell r="H164">
            <v>0.79</v>
          </cell>
        </row>
        <row r="165">
          <cell r="G165">
            <v>0.55000000000000004</v>
          </cell>
          <cell r="H165">
            <v>0.85</v>
          </cell>
        </row>
        <row r="166">
          <cell r="G166">
            <v>0.72</v>
          </cell>
          <cell r="H166">
            <v>0.94</v>
          </cell>
        </row>
        <row r="167">
          <cell r="G167">
            <v>0.85</v>
          </cell>
          <cell r="H167">
            <v>0.98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685A4-109B-44E7-9DCD-94178556F1F2}">
  <dimension ref="A1:I58"/>
  <sheetViews>
    <sheetView workbookViewId="0">
      <selection activeCell="D13" sqref="D13"/>
    </sheetView>
  </sheetViews>
  <sheetFormatPr baseColWidth="10" defaultColWidth="11.42578125" defaultRowHeight="15"/>
  <cols>
    <col min="1" max="1" width="72" style="3" bestFit="1" customWidth="1"/>
    <col min="2" max="2" width="21.5703125" style="3" bestFit="1" customWidth="1"/>
    <col min="3" max="3" width="21.42578125" style="3" bestFit="1" customWidth="1"/>
    <col min="4" max="16384" width="11.42578125" style="3"/>
  </cols>
  <sheetData>
    <row r="1" spans="1:9" ht="15.75">
      <c r="A1" s="116" t="s">
        <v>64</v>
      </c>
      <c r="B1" s="116"/>
      <c r="C1" s="116"/>
      <c r="D1" s="7"/>
      <c r="E1" s="7"/>
      <c r="F1" s="7"/>
      <c r="G1" s="7"/>
      <c r="H1" s="7"/>
      <c r="I1" s="7"/>
    </row>
    <row r="2" spans="1:9" ht="15.75">
      <c r="A2" s="116" t="s">
        <v>63</v>
      </c>
      <c r="B2" s="116"/>
      <c r="C2" s="116"/>
      <c r="D2" s="7"/>
      <c r="E2" s="7"/>
      <c r="F2" s="7"/>
      <c r="G2" s="7"/>
      <c r="H2" s="7"/>
      <c r="I2" s="7"/>
    </row>
    <row r="4" spans="1:9" ht="16.5" thickBot="1">
      <c r="A4" s="113" t="s">
        <v>11</v>
      </c>
      <c r="B4" s="113"/>
      <c r="C4" s="113"/>
    </row>
    <row r="5" spans="1:9">
      <c r="A5" s="8" t="s">
        <v>12</v>
      </c>
      <c r="B5" s="8" t="s">
        <v>13</v>
      </c>
      <c r="C5" s="9" t="s">
        <v>14</v>
      </c>
    </row>
    <row r="6" spans="1:9">
      <c r="A6" s="10" t="s">
        <v>15</v>
      </c>
      <c r="B6" s="11" t="s">
        <v>16</v>
      </c>
      <c r="C6" s="12">
        <v>0.72</v>
      </c>
    </row>
    <row r="7" spans="1:9">
      <c r="A7" s="13" t="s">
        <v>17</v>
      </c>
      <c r="B7" s="14" t="s">
        <v>16</v>
      </c>
      <c r="C7" s="15">
        <v>0.16</v>
      </c>
    </row>
    <row r="8" spans="1:9">
      <c r="A8" s="10" t="s">
        <v>18</v>
      </c>
      <c r="B8" s="11" t="s">
        <v>19</v>
      </c>
      <c r="C8" s="16">
        <v>50</v>
      </c>
    </row>
    <row r="9" spans="1:9">
      <c r="A9" s="13" t="s">
        <v>20</v>
      </c>
      <c r="B9" s="14" t="s">
        <v>19</v>
      </c>
      <c r="C9" s="17">
        <v>20</v>
      </c>
    </row>
    <row r="10" spans="1:9" ht="16.5" thickBot="1">
      <c r="A10" s="113" t="s">
        <v>21</v>
      </c>
      <c r="B10" s="113"/>
      <c r="C10" s="113"/>
    </row>
    <row r="11" spans="1:9">
      <c r="A11" s="8" t="s">
        <v>12</v>
      </c>
      <c r="B11" s="8" t="s">
        <v>13</v>
      </c>
      <c r="C11" s="9" t="s">
        <v>14</v>
      </c>
    </row>
    <row r="12" spans="1:9">
      <c r="A12" s="10" t="s">
        <v>22</v>
      </c>
      <c r="B12" s="11" t="s">
        <v>23</v>
      </c>
      <c r="C12" s="18">
        <v>4.5</v>
      </c>
    </row>
    <row r="13" spans="1:9">
      <c r="A13" s="13" t="s">
        <v>24</v>
      </c>
      <c r="B13" s="14" t="s">
        <v>23</v>
      </c>
      <c r="C13" s="19">
        <f>+C12*(1+25%)</f>
        <v>5.625</v>
      </c>
    </row>
    <row r="14" spans="1:9">
      <c r="A14" s="10" t="s">
        <v>25</v>
      </c>
      <c r="B14" s="11" t="s">
        <v>23</v>
      </c>
      <c r="C14" s="20">
        <v>1.4</v>
      </c>
    </row>
    <row r="15" spans="1:9">
      <c r="A15" s="13" t="s">
        <v>26</v>
      </c>
      <c r="B15" s="14" t="s">
        <v>23</v>
      </c>
      <c r="C15" s="21">
        <f>+C14*1.25</f>
        <v>1.75</v>
      </c>
    </row>
    <row r="16" spans="1:9">
      <c r="A16" s="115" t="s">
        <v>27</v>
      </c>
      <c r="B16" s="115"/>
      <c r="C16" s="115"/>
    </row>
    <row r="17" spans="1:3">
      <c r="A17" s="115" t="s">
        <v>28</v>
      </c>
      <c r="B17" s="115"/>
      <c r="C17" s="115"/>
    </row>
    <row r="18" spans="1:3">
      <c r="A18" s="22"/>
      <c r="B18" s="22" t="s">
        <v>29</v>
      </c>
      <c r="C18" s="22" t="s">
        <v>30</v>
      </c>
    </row>
    <row r="19" spans="1:3">
      <c r="A19" s="23" t="s">
        <v>31</v>
      </c>
      <c r="B19" s="24">
        <f>+C12</f>
        <v>4.5</v>
      </c>
      <c r="C19" s="24">
        <f>+B19*(1+25%)</f>
        <v>5.625</v>
      </c>
    </row>
    <row r="20" spans="1:3">
      <c r="A20" s="25" t="s">
        <v>32</v>
      </c>
      <c r="B20" s="26">
        <f>+C12*(1-10%)</f>
        <v>4.05</v>
      </c>
      <c r="C20" s="26">
        <f>+B20*(1+25%)</f>
        <v>5.0625</v>
      </c>
    </row>
    <row r="21" spans="1:3">
      <c r="A21" s="23" t="s">
        <v>33</v>
      </c>
      <c r="B21" s="24">
        <f>+C12*(1-20%)</f>
        <v>3.6</v>
      </c>
      <c r="C21" s="24">
        <f t="shared" ref="C21:C25" si="0">+B21*(1+25%)</f>
        <v>4.5</v>
      </c>
    </row>
    <row r="22" spans="1:3">
      <c r="A22" s="25" t="s">
        <v>34</v>
      </c>
      <c r="B22" s="26">
        <f>+C12*(1-50%)</f>
        <v>2.25</v>
      </c>
      <c r="C22" s="26">
        <f t="shared" si="0"/>
        <v>2.8125</v>
      </c>
    </row>
    <row r="23" spans="1:3">
      <c r="A23" s="23" t="s">
        <v>35</v>
      </c>
      <c r="B23" s="24">
        <f>+C12*(1-65%)</f>
        <v>1.575</v>
      </c>
      <c r="C23" s="24">
        <f t="shared" si="0"/>
        <v>1.96875</v>
      </c>
    </row>
    <row r="24" spans="1:3">
      <c r="A24" s="27" t="s">
        <v>36</v>
      </c>
      <c r="B24" s="28">
        <f>+C12*(1-68%)</f>
        <v>1.4399999999999997</v>
      </c>
      <c r="C24" s="28">
        <f t="shared" si="0"/>
        <v>1.7999999999999996</v>
      </c>
    </row>
    <row r="25" spans="1:3">
      <c r="A25" s="23" t="s">
        <v>37</v>
      </c>
      <c r="B25" s="24">
        <f>+C12*(1-72%)</f>
        <v>1.2600000000000002</v>
      </c>
      <c r="C25" s="24">
        <f t="shared" si="0"/>
        <v>1.5750000000000002</v>
      </c>
    </row>
    <row r="26" spans="1:3">
      <c r="A26" s="115" t="s">
        <v>38</v>
      </c>
      <c r="B26" s="115"/>
      <c r="C26" s="115"/>
    </row>
    <row r="27" spans="1:3">
      <c r="A27" s="115" t="s">
        <v>39</v>
      </c>
      <c r="B27" s="115"/>
      <c r="C27" s="115"/>
    </row>
    <row r="28" spans="1:3">
      <c r="A28" s="22"/>
      <c r="B28" s="22" t="s">
        <v>29</v>
      </c>
      <c r="C28" s="22" t="s">
        <v>30</v>
      </c>
    </row>
    <row r="29" spans="1:3">
      <c r="A29" s="29" t="s">
        <v>40</v>
      </c>
      <c r="B29" s="24">
        <v>1.4</v>
      </c>
      <c r="C29" s="24">
        <f>+B29*(1+25%)</f>
        <v>1.75</v>
      </c>
    </row>
    <row r="30" spans="1:3">
      <c r="A30" s="30" t="s">
        <v>41</v>
      </c>
      <c r="B30" s="28">
        <v>1.2</v>
      </c>
      <c r="C30" s="26">
        <f>+B30*(1+25%)</f>
        <v>1.5</v>
      </c>
    </row>
    <row r="31" spans="1:3">
      <c r="A31" s="29" t="s">
        <v>42</v>
      </c>
      <c r="B31" s="24">
        <v>0.99</v>
      </c>
      <c r="C31" s="24">
        <f>+B31*(1+25%)</f>
        <v>1.2375</v>
      </c>
    </row>
    <row r="32" spans="1:3" ht="16.5" thickBot="1">
      <c r="A32" s="113" t="s">
        <v>43</v>
      </c>
      <c r="B32" s="113"/>
      <c r="C32" s="113"/>
    </row>
    <row r="33" spans="1:3">
      <c r="A33" s="8" t="s">
        <v>12</v>
      </c>
      <c r="B33" s="8" t="s">
        <v>13</v>
      </c>
      <c r="C33" s="9" t="s">
        <v>14</v>
      </c>
    </row>
    <row r="34" spans="1:3">
      <c r="A34" s="10" t="s">
        <v>22</v>
      </c>
      <c r="B34" s="11" t="s">
        <v>23</v>
      </c>
      <c r="C34" s="18">
        <v>1.1000000000000001</v>
      </c>
    </row>
    <row r="35" spans="1:3">
      <c r="A35" s="13" t="s">
        <v>25</v>
      </c>
      <c r="B35" s="14" t="s">
        <v>23</v>
      </c>
      <c r="C35" s="15">
        <v>0.5</v>
      </c>
    </row>
    <row r="36" spans="1:3">
      <c r="A36" s="115"/>
      <c r="B36" s="115"/>
      <c r="C36" s="115"/>
    </row>
    <row r="37" spans="1:3">
      <c r="A37" s="31"/>
      <c r="B37" s="117"/>
      <c r="C37" s="117"/>
    </row>
    <row r="38" spans="1:3">
      <c r="A38" s="32"/>
      <c r="B38" s="33"/>
      <c r="C38" s="33"/>
    </row>
    <row r="39" spans="1:3" ht="16.5" thickBot="1">
      <c r="A39" s="113" t="s">
        <v>44</v>
      </c>
      <c r="B39" s="113"/>
      <c r="C39" s="113"/>
    </row>
    <row r="40" spans="1:3">
      <c r="A40" s="8" t="s">
        <v>12</v>
      </c>
      <c r="B40" s="8" t="s">
        <v>13</v>
      </c>
      <c r="C40" s="9" t="s">
        <v>14</v>
      </c>
    </row>
    <row r="41" spans="1:3">
      <c r="A41" s="10" t="s">
        <v>45</v>
      </c>
      <c r="B41" s="11" t="s">
        <v>23</v>
      </c>
      <c r="C41" s="20">
        <v>1.4</v>
      </c>
    </row>
    <row r="42" spans="1:3">
      <c r="A42" s="13" t="s">
        <v>46</v>
      </c>
      <c r="B42" s="34" t="s">
        <v>47</v>
      </c>
      <c r="C42" s="35">
        <v>110</v>
      </c>
    </row>
    <row r="43" spans="1:3">
      <c r="A43" s="10" t="s">
        <v>48</v>
      </c>
      <c r="B43" s="11" t="s">
        <v>47</v>
      </c>
      <c r="C43" s="20">
        <v>110</v>
      </c>
    </row>
    <row r="44" spans="1:3">
      <c r="A44" s="13" t="s">
        <v>49</v>
      </c>
      <c r="B44" s="14" t="str">
        <f>+B43</f>
        <v>Operación</v>
      </c>
      <c r="C44" s="21">
        <v>80</v>
      </c>
    </row>
    <row r="45" spans="1:3">
      <c r="A45" s="10" t="s">
        <v>50</v>
      </c>
      <c r="B45" s="11" t="str">
        <f>+B44</f>
        <v>Operación</v>
      </c>
      <c r="C45" s="20">
        <v>11</v>
      </c>
    </row>
    <row r="46" spans="1:3">
      <c r="A46" s="13" t="s">
        <v>51</v>
      </c>
      <c r="B46" s="14" t="s">
        <v>47</v>
      </c>
      <c r="C46" s="21">
        <v>33</v>
      </c>
    </row>
    <row r="47" spans="1:3">
      <c r="A47" s="10" t="s">
        <v>52</v>
      </c>
      <c r="B47" s="11" t="s">
        <v>47</v>
      </c>
      <c r="C47" s="20">
        <v>220</v>
      </c>
    </row>
    <row r="48" spans="1:3">
      <c r="A48" s="13" t="s">
        <v>53</v>
      </c>
      <c r="B48" s="14" t="s">
        <v>47</v>
      </c>
      <c r="C48" s="21">
        <v>100</v>
      </c>
    </row>
    <row r="49" spans="1:3">
      <c r="A49" s="36"/>
      <c r="B49" s="36"/>
      <c r="C49" s="37"/>
    </row>
    <row r="50" spans="1:3" ht="16.5" thickBot="1">
      <c r="A50" s="113" t="s">
        <v>54</v>
      </c>
      <c r="B50" s="113"/>
      <c r="C50" s="113"/>
    </row>
    <row r="51" spans="1:3">
      <c r="A51" s="8" t="s">
        <v>12</v>
      </c>
      <c r="B51" s="8" t="s">
        <v>55</v>
      </c>
      <c r="C51" s="9" t="s">
        <v>56</v>
      </c>
    </row>
    <row r="52" spans="1:3">
      <c r="A52" s="10" t="s">
        <v>57</v>
      </c>
      <c r="B52" s="11" t="s">
        <v>23</v>
      </c>
      <c r="C52" s="20">
        <v>1.58</v>
      </c>
    </row>
    <row r="53" spans="1:3">
      <c r="A53" s="38" t="s">
        <v>58</v>
      </c>
      <c r="B53" s="34" t="s">
        <v>23</v>
      </c>
      <c r="C53" s="39">
        <v>1.1000000000000001</v>
      </c>
    </row>
    <row r="54" spans="1:3">
      <c r="A54" s="10" t="s">
        <v>59</v>
      </c>
      <c r="B54" s="11" t="s">
        <v>23</v>
      </c>
      <c r="C54" s="20">
        <v>0.49</v>
      </c>
    </row>
    <row r="55" spans="1:3">
      <c r="A55" s="38" t="s">
        <v>60</v>
      </c>
      <c r="B55" s="34" t="s">
        <v>23</v>
      </c>
      <c r="C55" s="39">
        <v>0.5</v>
      </c>
    </row>
    <row r="56" spans="1:3">
      <c r="A56" s="10" t="s">
        <v>61</v>
      </c>
      <c r="B56" s="11" t="s">
        <v>23</v>
      </c>
      <c r="C56" s="20">
        <v>3.67</v>
      </c>
    </row>
    <row r="57" spans="1:3">
      <c r="A57" s="114" t="s">
        <v>62</v>
      </c>
      <c r="B57" s="114"/>
      <c r="C57" s="114"/>
    </row>
    <row r="58" spans="1:3">
      <c r="A58" s="114"/>
      <c r="B58" s="114"/>
      <c r="C58" s="114"/>
    </row>
  </sheetData>
  <mergeCells count="14">
    <mergeCell ref="A1:C1"/>
    <mergeCell ref="A2:C2"/>
    <mergeCell ref="A32:C32"/>
    <mergeCell ref="A36:C36"/>
    <mergeCell ref="B37:C37"/>
    <mergeCell ref="A39:C39"/>
    <mergeCell ref="A50:C50"/>
    <mergeCell ref="A57:C58"/>
    <mergeCell ref="A4:C4"/>
    <mergeCell ref="A10:C10"/>
    <mergeCell ref="A16:C16"/>
    <mergeCell ref="A17:C17"/>
    <mergeCell ref="A26:C26"/>
    <mergeCell ref="A27:C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7F3A8-D51C-46C5-BF35-063729BE58F9}">
  <dimension ref="B1:J9"/>
  <sheetViews>
    <sheetView tabSelected="1" workbookViewId="0">
      <selection activeCell="G28" sqref="G28"/>
    </sheetView>
  </sheetViews>
  <sheetFormatPr baseColWidth="10" defaultColWidth="8" defaultRowHeight="15"/>
  <cols>
    <col min="1" max="1" width="1.85546875" style="3" bestFit="1" customWidth="1"/>
    <col min="2" max="16384" width="8" style="3"/>
  </cols>
  <sheetData>
    <row r="1" spans="2:10" ht="15.75">
      <c r="B1" s="116" t="s">
        <v>9</v>
      </c>
      <c r="C1" s="116"/>
      <c r="D1" s="116"/>
      <c r="E1" s="116"/>
      <c r="F1" s="116"/>
      <c r="G1" s="116"/>
      <c r="H1" s="116"/>
      <c r="I1" s="116"/>
      <c r="J1" s="116"/>
    </row>
    <row r="2" spans="2:10" ht="15.75">
      <c r="B2" s="116" t="s">
        <v>10</v>
      </c>
      <c r="C2" s="116"/>
      <c r="D2" s="116"/>
      <c r="E2" s="116"/>
      <c r="F2" s="116"/>
      <c r="G2" s="116"/>
      <c r="H2" s="116"/>
      <c r="I2" s="116"/>
      <c r="J2" s="116"/>
    </row>
    <row r="5" spans="2:10">
      <c r="B5" s="1" t="s">
        <v>0</v>
      </c>
      <c r="C5" s="2"/>
      <c r="D5" s="2"/>
      <c r="E5" s="2"/>
      <c r="F5" s="2" t="s">
        <v>1</v>
      </c>
      <c r="G5" s="2"/>
      <c r="H5" s="2"/>
      <c r="I5" s="2" t="s">
        <v>2</v>
      </c>
      <c r="J5" s="2" t="s">
        <v>3</v>
      </c>
    </row>
    <row r="6" spans="2:10">
      <c r="B6" s="4" t="s">
        <v>4</v>
      </c>
      <c r="C6" s="5"/>
      <c r="D6" s="5"/>
      <c r="E6" s="5"/>
      <c r="F6" s="4" t="s">
        <v>5</v>
      </c>
      <c r="G6" s="5"/>
      <c r="H6" s="5"/>
      <c r="I6" s="6">
        <f>+[1]Cálculos!G164</f>
        <v>0.46</v>
      </c>
      <c r="J6" s="6">
        <f>+[1]Cálculos!H164</f>
        <v>0.79</v>
      </c>
    </row>
    <row r="7" spans="2:10">
      <c r="B7" s="4" t="s">
        <v>6</v>
      </c>
      <c r="C7" s="5"/>
      <c r="D7" s="5"/>
      <c r="E7" s="5"/>
      <c r="F7" s="4" t="s">
        <v>5</v>
      </c>
      <c r="G7" s="5"/>
      <c r="H7" s="5"/>
      <c r="I7" s="6">
        <f>+[1]Cálculos!G165</f>
        <v>0.55000000000000004</v>
      </c>
      <c r="J7" s="6">
        <f>+[1]Cálculos!H165</f>
        <v>0.85</v>
      </c>
    </row>
    <row r="8" spans="2:10">
      <c r="B8" s="4" t="s">
        <v>7</v>
      </c>
      <c r="C8" s="5"/>
      <c r="D8" s="5"/>
      <c r="E8" s="5"/>
      <c r="F8" s="4" t="s">
        <v>5</v>
      </c>
      <c r="G8" s="5"/>
      <c r="H8" s="5"/>
      <c r="I8" s="6">
        <f>+[1]Cálculos!G166</f>
        <v>0.72</v>
      </c>
      <c r="J8" s="6">
        <f>+[1]Cálculos!H166</f>
        <v>0.94</v>
      </c>
    </row>
    <row r="9" spans="2:10">
      <c r="B9" s="4" t="s">
        <v>8</v>
      </c>
      <c r="C9" s="5"/>
      <c r="D9" s="5"/>
      <c r="E9" s="5"/>
      <c r="F9" s="4" t="s">
        <v>5</v>
      </c>
      <c r="G9" s="5"/>
      <c r="H9" s="5"/>
      <c r="I9" s="6">
        <f>+[1]Cálculos!G167</f>
        <v>0.85</v>
      </c>
      <c r="J9" s="6">
        <f>+[1]Cálculos!H167</f>
        <v>0.98</v>
      </c>
    </row>
  </sheetData>
  <mergeCells count="2">
    <mergeCell ref="B1:J1"/>
    <mergeCell ref="B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A33C8-5C1E-48EA-92FD-3B8717AAECE6}">
  <dimension ref="A1:I16"/>
  <sheetViews>
    <sheetView workbookViewId="0">
      <selection activeCell="A3" sqref="A3:C3"/>
    </sheetView>
  </sheetViews>
  <sheetFormatPr baseColWidth="10" defaultColWidth="11.5703125" defaultRowHeight="15"/>
  <cols>
    <col min="1" max="1" width="45" style="3" bestFit="1" customWidth="1"/>
    <col min="2" max="2" width="22" style="3" bestFit="1" customWidth="1"/>
    <col min="3" max="3" width="4.28515625" style="3" bestFit="1" customWidth="1"/>
    <col min="4" max="16384" width="11.5703125" style="3"/>
  </cols>
  <sheetData>
    <row r="1" spans="1:9">
      <c r="A1" s="120" t="s">
        <v>65</v>
      </c>
      <c r="B1" s="120"/>
      <c r="C1" s="120"/>
    </row>
    <row r="2" spans="1:9" ht="15.75">
      <c r="A2" s="116" t="s">
        <v>66</v>
      </c>
      <c r="B2" s="116"/>
      <c r="C2" s="116"/>
      <c r="D2" s="7"/>
      <c r="E2" s="7"/>
      <c r="F2" s="7"/>
      <c r="G2" s="7"/>
      <c r="H2" s="7"/>
      <c r="I2" s="7"/>
    </row>
    <row r="3" spans="1:9">
      <c r="A3" s="118" t="s">
        <v>21</v>
      </c>
      <c r="B3" s="118"/>
      <c r="C3" s="118"/>
    </row>
    <row r="4" spans="1:9">
      <c r="A4" s="40" t="s">
        <v>67</v>
      </c>
      <c r="B4" s="40" t="s">
        <v>55</v>
      </c>
      <c r="C4" s="40" t="s">
        <v>14</v>
      </c>
    </row>
    <row r="5" spans="1:9">
      <c r="A5" s="3" t="s">
        <v>68</v>
      </c>
      <c r="B5" s="3" t="s">
        <v>69</v>
      </c>
      <c r="C5" s="3">
        <v>4.2</v>
      </c>
    </row>
    <row r="6" spans="1:9">
      <c r="A6" s="118" t="s">
        <v>70</v>
      </c>
      <c r="B6" s="118"/>
      <c r="C6" s="118"/>
    </row>
    <row r="7" spans="1:9">
      <c r="A7" s="40" t="s">
        <v>67</v>
      </c>
      <c r="B7" s="40" t="s">
        <v>55</v>
      </c>
      <c r="C7" s="40" t="s">
        <v>14</v>
      </c>
    </row>
    <row r="8" spans="1:9">
      <c r="A8" s="3" t="s">
        <v>71</v>
      </c>
      <c r="B8" s="3" t="s">
        <v>72</v>
      </c>
      <c r="C8" s="3">
        <v>6.5</v>
      </c>
    </row>
    <row r="9" spans="1:9">
      <c r="A9" s="118" t="s">
        <v>73</v>
      </c>
      <c r="B9" s="118"/>
      <c r="C9" s="118"/>
    </row>
    <row r="10" spans="1:9">
      <c r="A10" s="40" t="s">
        <v>67</v>
      </c>
      <c r="B10" s="40" t="s">
        <v>55</v>
      </c>
      <c r="C10" s="40" t="s">
        <v>14</v>
      </c>
    </row>
    <row r="11" spans="1:9">
      <c r="A11" s="3" t="s">
        <v>74</v>
      </c>
      <c r="B11" s="3" t="s">
        <v>75</v>
      </c>
      <c r="C11" s="3">
        <v>14</v>
      </c>
    </row>
    <row r="12" spans="1:9">
      <c r="A12" s="118" t="s">
        <v>76</v>
      </c>
      <c r="B12" s="118"/>
      <c r="C12" s="118"/>
    </row>
    <row r="13" spans="1:9">
      <c r="A13" s="40" t="s">
        <v>67</v>
      </c>
      <c r="B13" s="40" t="s">
        <v>55</v>
      </c>
      <c r="C13" s="40" t="s">
        <v>14</v>
      </c>
    </row>
    <row r="14" spans="1:9">
      <c r="A14" t="s">
        <v>68</v>
      </c>
      <c r="B14" s="3" t="s">
        <v>69</v>
      </c>
      <c r="C14" s="3">
        <v>1.2</v>
      </c>
    </row>
    <row r="15" spans="1:9">
      <c r="A15" s="41" t="s">
        <v>77</v>
      </c>
    </row>
    <row r="16" spans="1:9" ht="37.15" customHeight="1">
      <c r="A16" s="119" t="s">
        <v>78</v>
      </c>
      <c r="B16" s="119"/>
      <c r="C16" s="119"/>
    </row>
  </sheetData>
  <mergeCells count="7">
    <mergeCell ref="A9:C9"/>
    <mergeCell ref="A12:C12"/>
    <mergeCell ref="A16:C16"/>
    <mergeCell ref="A1:C1"/>
    <mergeCell ref="A2:C2"/>
    <mergeCell ref="A3:C3"/>
    <mergeCell ref="A6:C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83A52-6B74-4F77-89C1-46272E855A94}">
  <dimension ref="A1:D53"/>
  <sheetViews>
    <sheetView workbookViewId="0">
      <selection sqref="A1:D3"/>
    </sheetView>
  </sheetViews>
  <sheetFormatPr baseColWidth="10" defaultColWidth="11.5703125" defaultRowHeight="15"/>
  <cols>
    <col min="1" max="1" width="5.28515625" style="3" bestFit="1" customWidth="1"/>
    <col min="2" max="2" width="62.28515625" style="3" bestFit="1" customWidth="1"/>
    <col min="3" max="3" width="14.7109375" style="3" bestFit="1" customWidth="1"/>
    <col min="4" max="4" width="12" style="3" bestFit="1" customWidth="1"/>
    <col min="5" max="16384" width="11.5703125" style="3"/>
  </cols>
  <sheetData>
    <row r="1" spans="1:4" ht="18">
      <c r="A1" s="78" t="s">
        <v>79</v>
      </c>
      <c r="B1" s="78"/>
      <c r="C1" s="78"/>
      <c r="D1" s="78"/>
    </row>
    <row r="2" spans="1:4" ht="18">
      <c r="A2" s="78" t="s">
        <v>163</v>
      </c>
      <c r="B2" s="78"/>
      <c r="C2" s="78"/>
      <c r="D2" s="78"/>
    </row>
    <row r="3" spans="1:4" ht="18.75" thickBot="1">
      <c r="A3" s="78" t="s">
        <v>80</v>
      </c>
      <c r="B3" s="78"/>
      <c r="C3" s="78"/>
      <c r="D3" s="78"/>
    </row>
    <row r="4" spans="1:4" ht="25.5">
      <c r="A4" s="103" t="s">
        <v>81</v>
      </c>
      <c r="B4" s="104"/>
      <c r="C4" s="42" t="s">
        <v>82</v>
      </c>
      <c r="D4" s="43" t="s">
        <v>83</v>
      </c>
    </row>
    <row r="5" spans="1:4">
      <c r="A5" s="105" t="s">
        <v>84</v>
      </c>
      <c r="B5" s="107" t="s">
        <v>85</v>
      </c>
      <c r="C5" s="109" t="s">
        <v>86</v>
      </c>
      <c r="D5" s="111">
        <v>0.86</v>
      </c>
    </row>
    <row r="6" spans="1:4">
      <c r="A6" s="106"/>
      <c r="B6" s="108"/>
      <c r="C6" s="110"/>
      <c r="D6" s="112"/>
    </row>
    <row r="7" spans="1:4" ht="15.75" thickBot="1">
      <c r="A7" s="95" t="s">
        <v>87</v>
      </c>
      <c r="B7" s="96"/>
      <c r="C7" s="96"/>
      <c r="D7" s="97"/>
    </row>
    <row r="8" spans="1:4" ht="16.5" thickBot="1">
      <c r="A8" s="45"/>
      <c r="B8" s="45"/>
      <c r="C8" s="45"/>
      <c r="D8" s="45"/>
    </row>
    <row r="9" spans="1:4" ht="25.5">
      <c r="A9" s="98" t="s">
        <v>88</v>
      </c>
      <c r="B9" s="99"/>
      <c r="C9" s="42" t="s">
        <v>82</v>
      </c>
      <c r="D9" s="43" t="s">
        <v>83</v>
      </c>
    </row>
    <row r="10" spans="1:4" ht="15.75">
      <c r="A10" s="46" t="s">
        <v>89</v>
      </c>
      <c r="B10" s="47" t="s">
        <v>90</v>
      </c>
      <c r="C10" s="48" t="s">
        <v>91</v>
      </c>
      <c r="D10" s="49">
        <v>5.5</v>
      </c>
    </row>
    <row r="11" spans="1:4" ht="15.75">
      <c r="A11" s="50" t="s">
        <v>92</v>
      </c>
      <c r="B11" s="47" t="s">
        <v>93</v>
      </c>
      <c r="C11" s="48" t="s">
        <v>91</v>
      </c>
      <c r="D11" s="49">
        <v>4.5</v>
      </c>
    </row>
    <row r="12" spans="1:4" ht="15.75">
      <c r="A12" s="50" t="s">
        <v>94</v>
      </c>
      <c r="B12" s="47" t="s">
        <v>95</v>
      </c>
      <c r="C12" s="48" t="s">
        <v>96</v>
      </c>
      <c r="D12" s="51">
        <v>135</v>
      </c>
    </row>
    <row r="13" spans="1:4" ht="15.75">
      <c r="A13" s="50" t="s">
        <v>97</v>
      </c>
      <c r="B13" s="47" t="s">
        <v>98</v>
      </c>
      <c r="C13" s="48" t="s">
        <v>96</v>
      </c>
      <c r="D13" s="51">
        <v>165</v>
      </c>
    </row>
    <row r="14" spans="1:4" ht="15.75">
      <c r="A14" s="50" t="s">
        <v>99</v>
      </c>
      <c r="B14" s="47" t="s">
        <v>100</v>
      </c>
      <c r="C14" s="48" t="s">
        <v>96</v>
      </c>
      <c r="D14" s="51">
        <v>198</v>
      </c>
    </row>
    <row r="15" spans="1:4" ht="15.75">
      <c r="A15" s="50" t="s">
        <v>101</v>
      </c>
      <c r="B15" s="47" t="s">
        <v>102</v>
      </c>
      <c r="C15" s="48" t="s">
        <v>96</v>
      </c>
      <c r="D15" s="51">
        <v>25</v>
      </c>
    </row>
    <row r="16" spans="1:4" ht="15.75">
      <c r="A16" s="50" t="s">
        <v>103</v>
      </c>
      <c r="B16" s="47" t="s">
        <v>104</v>
      </c>
      <c r="C16" s="48" t="s">
        <v>96</v>
      </c>
      <c r="D16" s="51">
        <v>25</v>
      </c>
    </row>
    <row r="17" spans="1:4" ht="15.75">
      <c r="A17" s="50" t="s">
        <v>105</v>
      </c>
      <c r="B17" s="47" t="s">
        <v>106</v>
      </c>
      <c r="C17" s="48" t="s">
        <v>96</v>
      </c>
      <c r="D17" s="51">
        <v>141.5</v>
      </c>
    </row>
    <row r="18" spans="1:4" ht="15.75">
      <c r="A18" s="50" t="s">
        <v>107</v>
      </c>
      <c r="B18" s="47" t="s">
        <v>108</v>
      </c>
      <c r="C18" s="48" t="s">
        <v>96</v>
      </c>
      <c r="D18" s="51">
        <v>192</v>
      </c>
    </row>
    <row r="19" spans="1:4" ht="15.75">
      <c r="A19" s="50" t="s">
        <v>109</v>
      </c>
      <c r="B19" s="47" t="s">
        <v>110</v>
      </c>
      <c r="C19" s="48" t="s">
        <v>96</v>
      </c>
      <c r="D19" s="51">
        <v>141.5</v>
      </c>
    </row>
    <row r="20" spans="1:4" ht="15.75">
      <c r="A20" s="50" t="s">
        <v>111</v>
      </c>
      <c r="B20" s="47" t="s">
        <v>112</v>
      </c>
      <c r="C20" s="48" t="s">
        <v>96</v>
      </c>
      <c r="D20" s="51">
        <v>192</v>
      </c>
    </row>
    <row r="21" spans="1:4" ht="15.75">
      <c r="A21" s="50" t="s">
        <v>113</v>
      </c>
      <c r="B21" s="47" t="s">
        <v>114</v>
      </c>
      <c r="C21" s="48" t="s">
        <v>96</v>
      </c>
      <c r="D21" s="51">
        <v>141.5</v>
      </c>
    </row>
    <row r="22" spans="1:4" ht="15.75">
      <c r="A22" s="50" t="s">
        <v>115</v>
      </c>
      <c r="B22" s="47" t="s">
        <v>116</v>
      </c>
      <c r="C22" s="48" t="s">
        <v>96</v>
      </c>
      <c r="D22" s="51">
        <v>25</v>
      </c>
    </row>
    <row r="23" spans="1:4" ht="16.5" thickBot="1">
      <c r="A23" s="52" t="s">
        <v>117</v>
      </c>
      <c r="B23" s="53" t="s">
        <v>118</v>
      </c>
      <c r="C23" s="54" t="s">
        <v>96</v>
      </c>
      <c r="D23" s="55">
        <v>25</v>
      </c>
    </row>
    <row r="24" spans="1:4" ht="16.5" thickBot="1">
      <c r="A24" s="56"/>
      <c r="B24" s="45"/>
      <c r="C24" s="57"/>
      <c r="D24" s="58"/>
    </row>
    <row r="25" spans="1:4" ht="25.5">
      <c r="A25" s="98" t="s">
        <v>119</v>
      </c>
      <c r="B25" s="99"/>
      <c r="C25" s="42" t="s">
        <v>82</v>
      </c>
      <c r="D25" s="43" t="s">
        <v>83</v>
      </c>
    </row>
    <row r="26" spans="1:4" ht="15.75">
      <c r="A26" s="46" t="s">
        <v>120</v>
      </c>
      <c r="B26" s="59" t="s">
        <v>90</v>
      </c>
      <c r="C26" s="48" t="s">
        <v>91</v>
      </c>
      <c r="D26" s="60">
        <v>1.1000000000000001</v>
      </c>
    </row>
    <row r="27" spans="1:4" ht="15.75">
      <c r="A27" s="46" t="s">
        <v>121</v>
      </c>
      <c r="B27" s="47" t="s">
        <v>122</v>
      </c>
      <c r="C27" s="48" t="s">
        <v>91</v>
      </c>
      <c r="D27" s="60">
        <v>1.1000000000000001</v>
      </c>
    </row>
    <row r="28" spans="1:4" ht="15.75">
      <c r="A28" s="46" t="s">
        <v>123</v>
      </c>
      <c r="B28" s="59" t="s">
        <v>124</v>
      </c>
      <c r="C28" s="61" t="s">
        <v>96</v>
      </c>
      <c r="D28" s="51">
        <v>26</v>
      </c>
    </row>
    <row r="29" spans="1:4" ht="15.75">
      <c r="A29" s="46" t="s">
        <v>125</v>
      </c>
      <c r="B29" s="59" t="s">
        <v>126</v>
      </c>
      <c r="C29" s="61" t="s">
        <v>96</v>
      </c>
      <c r="D29" s="51">
        <v>26</v>
      </c>
    </row>
    <row r="30" spans="1:4" ht="15.75">
      <c r="A30" s="46" t="s">
        <v>127</v>
      </c>
      <c r="B30" s="59" t="s">
        <v>128</v>
      </c>
      <c r="C30" s="61" t="s">
        <v>96</v>
      </c>
      <c r="D30" s="51">
        <v>7</v>
      </c>
    </row>
    <row r="31" spans="1:4" ht="15.75">
      <c r="A31" s="46" t="s">
        <v>129</v>
      </c>
      <c r="B31" s="47" t="s">
        <v>130</v>
      </c>
      <c r="C31" s="48" t="s">
        <v>96</v>
      </c>
      <c r="D31" s="62">
        <v>138</v>
      </c>
    </row>
    <row r="32" spans="1:4" ht="15.75">
      <c r="A32" s="46" t="s">
        <v>131</v>
      </c>
      <c r="B32" s="59" t="s">
        <v>45</v>
      </c>
      <c r="C32" s="48" t="s">
        <v>91</v>
      </c>
      <c r="D32" s="63">
        <v>2.8</v>
      </c>
    </row>
    <row r="33" spans="1:4" ht="15.75">
      <c r="A33" s="46" t="s">
        <v>132</v>
      </c>
      <c r="B33" s="59" t="s">
        <v>133</v>
      </c>
      <c r="C33" s="48" t="s">
        <v>91</v>
      </c>
      <c r="D33" s="63">
        <v>7.7</v>
      </c>
    </row>
    <row r="34" spans="1:4" ht="15.75">
      <c r="A34" s="46" t="s">
        <v>134</v>
      </c>
      <c r="B34" s="47" t="s">
        <v>135</v>
      </c>
      <c r="C34" s="48" t="s">
        <v>136</v>
      </c>
      <c r="D34" s="64">
        <v>300</v>
      </c>
    </row>
    <row r="35" spans="1:4" ht="15.75">
      <c r="A35" s="46" t="s">
        <v>137</v>
      </c>
      <c r="B35" s="59" t="s">
        <v>138</v>
      </c>
      <c r="C35" s="61" t="s">
        <v>139</v>
      </c>
      <c r="D35" s="64">
        <v>15</v>
      </c>
    </row>
    <row r="36" spans="1:4" ht="16.5" thickBot="1">
      <c r="A36" s="65" t="s">
        <v>140</v>
      </c>
      <c r="B36" s="66" t="s">
        <v>18</v>
      </c>
      <c r="C36" s="67" t="s">
        <v>139</v>
      </c>
      <c r="D36" s="68">
        <v>35</v>
      </c>
    </row>
    <row r="37" spans="1:4" ht="16.5" thickBot="1">
      <c r="A37" s="45"/>
      <c r="B37" s="45"/>
      <c r="C37" s="45"/>
      <c r="D37" s="45"/>
    </row>
    <row r="38" spans="1:4" ht="25.5">
      <c r="A38" s="98" t="s">
        <v>141</v>
      </c>
      <c r="B38" s="99"/>
      <c r="C38" s="42" t="s">
        <v>82</v>
      </c>
      <c r="D38" s="43" t="s">
        <v>83</v>
      </c>
    </row>
    <row r="39" spans="1:4" ht="15.75">
      <c r="A39" s="46" t="s">
        <v>142</v>
      </c>
      <c r="B39" s="59" t="s">
        <v>143</v>
      </c>
      <c r="C39" s="48" t="s">
        <v>91</v>
      </c>
      <c r="D39" s="69">
        <v>0.25</v>
      </c>
    </row>
    <row r="40" spans="1:4" ht="16.5" thickBot="1">
      <c r="A40" s="65" t="s">
        <v>144</v>
      </c>
      <c r="B40" s="66" t="s">
        <v>145</v>
      </c>
      <c r="C40" s="67" t="s">
        <v>96</v>
      </c>
      <c r="D40" s="70">
        <v>3</v>
      </c>
    </row>
    <row r="41" spans="1:4" ht="16.5" thickBot="1">
      <c r="A41" s="56"/>
      <c r="B41" s="45"/>
      <c r="C41" s="71"/>
      <c r="D41" s="45"/>
    </row>
    <row r="42" spans="1:4" ht="15.75">
      <c r="A42" s="83" t="s">
        <v>146</v>
      </c>
      <c r="B42" s="84"/>
      <c r="C42" s="84"/>
      <c r="D42" s="85"/>
    </row>
    <row r="43" spans="1:4">
      <c r="A43" s="100" t="s">
        <v>147</v>
      </c>
      <c r="B43" s="101"/>
      <c r="C43" s="101"/>
      <c r="D43" s="102"/>
    </row>
    <row r="44" spans="1:4">
      <c r="A44" s="72" t="s">
        <v>148</v>
      </c>
      <c r="B44" s="47" t="s">
        <v>149</v>
      </c>
      <c r="C44" s="79">
        <v>0.25</v>
      </c>
      <c r="D44" s="80"/>
    </row>
    <row r="45" spans="1:4">
      <c r="A45" s="72" t="s">
        <v>150</v>
      </c>
      <c r="B45" s="47" t="s">
        <v>151</v>
      </c>
      <c r="C45" s="79">
        <v>0.25</v>
      </c>
      <c r="D45" s="80"/>
    </row>
    <row r="46" spans="1:4" ht="15.75" thickBot="1">
      <c r="A46" s="72" t="s">
        <v>152</v>
      </c>
      <c r="B46" s="66" t="s">
        <v>153</v>
      </c>
      <c r="C46" s="81">
        <v>0.4</v>
      </c>
      <c r="D46" s="82"/>
    </row>
    <row r="47" spans="1:4" ht="16.5" thickBot="1">
      <c r="A47" s="73"/>
      <c r="B47" s="73"/>
      <c r="C47" s="73"/>
      <c r="D47" s="73"/>
    </row>
    <row r="48" spans="1:4" ht="15.75">
      <c r="A48" s="83" t="s">
        <v>154</v>
      </c>
      <c r="B48" s="84"/>
      <c r="C48" s="84"/>
      <c r="D48" s="85"/>
    </row>
    <row r="49" spans="1:4" ht="15.75" thickBot="1">
      <c r="A49" s="86" t="s">
        <v>155</v>
      </c>
      <c r="B49" s="87"/>
      <c r="C49" s="87"/>
      <c r="D49" s="88"/>
    </row>
    <row r="50" spans="1:4">
      <c r="A50" s="89" t="s">
        <v>156</v>
      </c>
      <c r="B50" s="90"/>
      <c r="C50" s="90"/>
      <c r="D50" s="91"/>
    </row>
    <row r="51" spans="1:4" ht="15.75" thickBot="1">
      <c r="A51" s="92"/>
      <c r="B51" s="93"/>
      <c r="C51" s="93"/>
      <c r="D51" s="94"/>
    </row>
    <row r="52" spans="1:4" ht="15.75" thickBot="1">
      <c r="A52" s="44" t="s">
        <v>157</v>
      </c>
      <c r="B52" s="74" t="s">
        <v>158</v>
      </c>
      <c r="C52" s="76" t="s">
        <v>159</v>
      </c>
      <c r="D52" s="77"/>
    </row>
    <row r="53" spans="1:4" ht="15.75" thickBot="1">
      <c r="A53" s="75" t="s">
        <v>160</v>
      </c>
      <c r="B53" s="53" t="s">
        <v>161</v>
      </c>
      <c r="C53" s="76" t="s">
        <v>162</v>
      </c>
      <c r="D53" s="77"/>
    </row>
  </sheetData>
  <mergeCells count="22">
    <mergeCell ref="A1:D1"/>
    <mergeCell ref="A3:D3"/>
    <mergeCell ref="A4:B4"/>
    <mergeCell ref="A5:A6"/>
    <mergeCell ref="B5:B6"/>
    <mergeCell ref="C5:C6"/>
    <mergeCell ref="D5:D6"/>
    <mergeCell ref="C52:D52"/>
    <mergeCell ref="C53:D53"/>
    <mergeCell ref="A2:D2"/>
    <mergeCell ref="C44:D44"/>
    <mergeCell ref="C45:D45"/>
    <mergeCell ref="C46:D46"/>
    <mergeCell ref="A48:D48"/>
    <mergeCell ref="A49:D49"/>
    <mergeCell ref="A50:D51"/>
    <mergeCell ref="A7:D7"/>
    <mergeCell ref="A9:B9"/>
    <mergeCell ref="A25:B25"/>
    <mergeCell ref="A38:B38"/>
    <mergeCell ref="A42:D42"/>
    <mergeCell ref="A43:D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E9201-F4B6-408C-8078-AB0243915154}">
  <dimension ref="B1:F25"/>
  <sheetViews>
    <sheetView workbookViewId="0">
      <selection activeCell="D14" sqref="D14"/>
    </sheetView>
  </sheetViews>
  <sheetFormatPr baseColWidth="10" defaultRowHeight="15"/>
  <cols>
    <col min="1" max="1" width="11.42578125" style="3"/>
    <col min="2" max="2" width="32" style="3" customWidth="1"/>
    <col min="3" max="3" width="11.7109375" style="3" bestFit="1" customWidth="1"/>
    <col min="4" max="4" width="39.85546875" style="3" customWidth="1"/>
    <col min="5" max="16384" width="11.42578125" style="3"/>
  </cols>
  <sheetData>
    <row r="1" spans="2:6">
      <c r="B1" s="175" t="s">
        <v>363</v>
      </c>
      <c r="C1" s="175"/>
      <c r="D1" s="175"/>
      <c r="E1" s="194"/>
      <c r="F1" s="194"/>
    </row>
    <row r="2" spans="2:6">
      <c r="B2" s="176" t="s">
        <v>364</v>
      </c>
      <c r="C2" s="176"/>
      <c r="D2" s="176"/>
      <c r="E2" s="195"/>
      <c r="F2" s="195"/>
    </row>
    <row r="3" spans="2:6">
      <c r="B3" s="196" t="s">
        <v>285</v>
      </c>
      <c r="C3" s="196" t="s">
        <v>344</v>
      </c>
      <c r="D3" s="196" t="s">
        <v>13</v>
      </c>
    </row>
    <row r="4" spans="2:6">
      <c r="B4" s="197" t="s">
        <v>0</v>
      </c>
      <c r="C4" s="197"/>
      <c r="D4" s="197"/>
    </row>
    <row r="5" spans="2:6">
      <c r="B5" s="198" t="s">
        <v>0</v>
      </c>
      <c r="C5" s="198">
        <v>0.1</v>
      </c>
      <c r="D5" s="198" t="s">
        <v>345</v>
      </c>
    </row>
    <row r="6" spans="2:6">
      <c r="B6" s="198" t="s">
        <v>346</v>
      </c>
      <c r="C6" s="198">
        <v>3400</v>
      </c>
      <c r="D6" s="198" t="s">
        <v>347</v>
      </c>
    </row>
    <row r="7" spans="2:6">
      <c r="B7" s="197"/>
      <c r="C7" s="197"/>
      <c r="D7" s="197"/>
    </row>
    <row r="8" spans="2:6">
      <c r="B8" s="198" t="s">
        <v>304</v>
      </c>
      <c r="C8" s="198">
        <v>3.5</v>
      </c>
      <c r="D8" s="198" t="s">
        <v>23</v>
      </c>
    </row>
    <row r="9" spans="2:6">
      <c r="B9" s="198" t="s">
        <v>348</v>
      </c>
      <c r="C9" s="198">
        <v>2.5</v>
      </c>
      <c r="D9" s="198" t="s">
        <v>23</v>
      </c>
    </row>
    <row r="10" spans="2:6">
      <c r="B10" s="198" t="s">
        <v>349</v>
      </c>
      <c r="C10" s="198">
        <v>5</v>
      </c>
      <c r="D10" s="198" t="s">
        <v>350</v>
      </c>
    </row>
    <row r="11" spans="2:6">
      <c r="B11" s="198" t="s">
        <v>351</v>
      </c>
      <c r="C11" s="198">
        <v>100</v>
      </c>
      <c r="D11" s="198" t="s">
        <v>291</v>
      </c>
    </row>
    <row r="12" spans="2:6">
      <c r="B12" s="198" t="s">
        <v>352</v>
      </c>
      <c r="C12" s="198">
        <v>120</v>
      </c>
      <c r="D12" s="198" t="s">
        <v>291</v>
      </c>
    </row>
    <row r="13" spans="2:6">
      <c r="B13" s="198" t="s">
        <v>353</v>
      </c>
      <c r="C13" s="198">
        <v>25</v>
      </c>
      <c r="D13" s="198" t="s">
        <v>291</v>
      </c>
    </row>
    <row r="14" spans="2:6">
      <c r="B14" s="198" t="s">
        <v>354</v>
      </c>
      <c r="C14" s="198">
        <v>25</v>
      </c>
      <c r="D14" s="198" t="s">
        <v>291</v>
      </c>
    </row>
    <row r="15" spans="2:6" ht="15" customHeight="1">
      <c r="B15" s="197" t="s">
        <v>355</v>
      </c>
      <c r="C15" s="197"/>
      <c r="D15" s="197"/>
    </row>
    <row r="16" spans="2:6" ht="30" customHeight="1">
      <c r="B16" s="199" t="s">
        <v>360</v>
      </c>
      <c r="C16" s="199"/>
      <c r="D16" s="199"/>
    </row>
    <row r="17" spans="2:4" ht="30" customHeight="1">
      <c r="B17" s="197" t="s">
        <v>356</v>
      </c>
      <c r="C17" s="197"/>
      <c r="D17" s="197"/>
    </row>
    <row r="18" spans="2:4" ht="30" customHeight="1">
      <c r="B18" s="197" t="s">
        <v>361</v>
      </c>
      <c r="C18" s="197"/>
      <c r="D18" s="197"/>
    </row>
    <row r="19" spans="2:4">
      <c r="B19" s="198" t="s">
        <v>351</v>
      </c>
      <c r="C19" s="198">
        <v>90</v>
      </c>
      <c r="D19" s="198" t="s">
        <v>357</v>
      </c>
    </row>
    <row r="20" spans="2:4">
      <c r="B20" s="198" t="s">
        <v>352</v>
      </c>
      <c r="C20" s="198">
        <v>120</v>
      </c>
      <c r="D20" s="198" t="s">
        <v>357</v>
      </c>
    </row>
    <row r="21" spans="2:4">
      <c r="B21" s="198" t="s">
        <v>304</v>
      </c>
      <c r="C21" s="198">
        <v>2</v>
      </c>
      <c r="D21" s="198" t="s">
        <v>358</v>
      </c>
    </row>
    <row r="22" spans="2:4">
      <c r="B22" s="198" t="s">
        <v>348</v>
      </c>
      <c r="C22" s="198">
        <v>1.5</v>
      </c>
      <c r="D22" s="198" t="s">
        <v>358</v>
      </c>
    </row>
    <row r="23" spans="2:4">
      <c r="B23" s="198" t="s">
        <v>349</v>
      </c>
      <c r="C23" s="198">
        <v>2.5</v>
      </c>
      <c r="D23" s="198" t="s">
        <v>359</v>
      </c>
    </row>
    <row r="24" spans="2:4">
      <c r="B24" s="197" t="s">
        <v>355</v>
      </c>
      <c r="C24" s="197"/>
      <c r="D24" s="197"/>
    </row>
    <row r="25" spans="2:4">
      <c r="B25" s="199" t="s">
        <v>362</v>
      </c>
      <c r="C25" s="199"/>
      <c r="D25" s="199"/>
    </row>
  </sheetData>
  <mergeCells count="10">
    <mergeCell ref="B18:D18"/>
    <mergeCell ref="B24:D24"/>
    <mergeCell ref="B25:D25"/>
    <mergeCell ref="B1:D1"/>
    <mergeCell ref="B2:D2"/>
    <mergeCell ref="B7:D7"/>
    <mergeCell ref="B4:D4"/>
    <mergeCell ref="B15:D15"/>
    <mergeCell ref="B16:D16"/>
    <mergeCell ref="B17:D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2D010-3DB3-479F-97A8-B10D87C6E67B}">
  <dimension ref="B1:F65"/>
  <sheetViews>
    <sheetView zoomScaleNormal="100" workbookViewId="0">
      <selection activeCell="B1" sqref="B1:F2"/>
    </sheetView>
  </sheetViews>
  <sheetFormatPr baseColWidth="10" defaultRowHeight="15"/>
  <cols>
    <col min="1" max="1" width="11.42578125" style="3"/>
    <col min="2" max="2" width="33.28515625" style="3" customWidth="1"/>
    <col min="3" max="3" width="25.5703125" style="3" customWidth="1"/>
    <col min="4" max="4" width="26.42578125" style="3" customWidth="1"/>
    <col min="5" max="5" width="11.42578125" style="3"/>
    <col min="6" max="6" width="18.28515625" style="3" customWidth="1"/>
    <col min="7" max="16384" width="11.42578125" style="3"/>
  </cols>
  <sheetData>
    <row r="1" spans="2:6">
      <c r="B1" s="175" t="s">
        <v>283</v>
      </c>
      <c r="C1" s="175"/>
      <c r="D1" s="175"/>
      <c r="E1" s="175"/>
      <c r="F1" s="175"/>
    </row>
    <row r="2" spans="2:6">
      <c r="B2" s="176" t="s">
        <v>341</v>
      </c>
      <c r="C2" s="176"/>
      <c r="D2" s="176"/>
      <c r="E2" s="176"/>
      <c r="F2" s="176"/>
    </row>
    <row r="4" spans="2:6">
      <c r="B4" s="177" t="s">
        <v>284</v>
      </c>
      <c r="C4" s="177"/>
      <c r="D4" s="177"/>
      <c r="E4" s="178"/>
      <c r="F4" s="178"/>
    </row>
    <row r="5" spans="2:6">
      <c r="B5" s="179" t="s">
        <v>285</v>
      </c>
      <c r="C5" s="179" t="s">
        <v>286</v>
      </c>
      <c r="D5" s="180" t="s">
        <v>55</v>
      </c>
      <c r="E5" s="178"/>
      <c r="F5" s="178"/>
    </row>
    <row r="6" spans="2:6" ht="30">
      <c r="B6" s="181" t="s">
        <v>287</v>
      </c>
      <c r="C6" s="182">
        <v>0.59</v>
      </c>
      <c r="D6" s="183" t="s">
        <v>288</v>
      </c>
      <c r="E6" s="178"/>
      <c r="F6" s="178"/>
    </row>
    <row r="7" spans="2:6">
      <c r="B7" s="184" t="s">
        <v>289</v>
      </c>
      <c r="C7" s="184"/>
      <c r="D7" s="184"/>
      <c r="E7" s="178"/>
      <c r="F7" s="178"/>
    </row>
    <row r="8" spans="2:6">
      <c r="B8" s="179" t="s">
        <v>285</v>
      </c>
      <c r="C8" s="179" t="s">
        <v>286</v>
      </c>
      <c r="D8" s="179" t="s">
        <v>55</v>
      </c>
      <c r="E8" s="178"/>
      <c r="F8" s="178"/>
    </row>
    <row r="9" spans="2:6">
      <c r="B9" s="181" t="s">
        <v>290</v>
      </c>
      <c r="C9" s="182">
        <v>98.52</v>
      </c>
      <c r="D9" s="185" t="s">
        <v>291</v>
      </c>
      <c r="E9" s="178"/>
      <c r="F9" s="178"/>
    </row>
    <row r="10" spans="2:6">
      <c r="B10" s="181" t="s">
        <v>292</v>
      </c>
      <c r="C10" s="182">
        <v>124.1</v>
      </c>
      <c r="D10" s="185" t="s">
        <v>291</v>
      </c>
      <c r="E10" s="178"/>
      <c r="F10" s="178"/>
    </row>
    <row r="11" spans="2:6">
      <c r="B11" s="181" t="s">
        <v>293</v>
      </c>
      <c r="C11" s="182">
        <v>109</v>
      </c>
      <c r="D11" s="185" t="s">
        <v>291</v>
      </c>
      <c r="E11" s="178"/>
      <c r="F11" s="178"/>
    </row>
    <row r="12" spans="2:6">
      <c r="B12" s="181" t="s">
        <v>294</v>
      </c>
      <c r="C12" s="182">
        <v>153.02000000000001</v>
      </c>
      <c r="D12" s="185" t="s">
        <v>291</v>
      </c>
      <c r="E12" s="178"/>
      <c r="F12" s="178"/>
    </row>
    <row r="13" spans="2:6">
      <c r="B13" s="181" t="s">
        <v>295</v>
      </c>
      <c r="C13" s="182">
        <v>99.57</v>
      </c>
      <c r="D13" s="185" t="s">
        <v>291</v>
      </c>
      <c r="E13" s="178"/>
      <c r="F13" s="178"/>
    </row>
    <row r="14" spans="2:6">
      <c r="B14" s="181" t="s">
        <v>296</v>
      </c>
      <c r="C14" s="182">
        <v>124.1</v>
      </c>
      <c r="D14" s="185" t="s">
        <v>291</v>
      </c>
      <c r="E14" s="178"/>
      <c r="F14" s="178"/>
    </row>
    <row r="15" spans="2:6">
      <c r="B15" s="181" t="s">
        <v>297</v>
      </c>
      <c r="C15" s="182">
        <v>129.55000000000001</v>
      </c>
      <c r="D15" s="185" t="s">
        <v>291</v>
      </c>
      <c r="E15" s="178"/>
      <c r="F15" s="178"/>
    </row>
    <row r="16" spans="2:6">
      <c r="B16" s="181" t="s">
        <v>298</v>
      </c>
      <c r="C16" s="182">
        <v>203.33</v>
      </c>
      <c r="D16" s="185" t="s">
        <v>291</v>
      </c>
      <c r="E16" s="178"/>
      <c r="F16" s="178"/>
    </row>
    <row r="17" spans="2:6">
      <c r="B17" s="181" t="s">
        <v>299</v>
      </c>
      <c r="C17" s="182">
        <v>22.01</v>
      </c>
      <c r="D17" s="185" t="s">
        <v>291</v>
      </c>
      <c r="E17" s="178"/>
      <c r="F17" s="178"/>
    </row>
    <row r="18" spans="2:6">
      <c r="B18" s="181" t="s">
        <v>300</v>
      </c>
      <c r="C18" s="182">
        <v>59.74</v>
      </c>
      <c r="D18" s="185" t="s">
        <v>291</v>
      </c>
    </row>
    <row r="19" spans="2:6">
      <c r="B19" s="181" t="s">
        <v>301</v>
      </c>
      <c r="C19" s="182">
        <v>59.74</v>
      </c>
      <c r="D19" s="185" t="s">
        <v>291</v>
      </c>
    </row>
    <row r="20" spans="2:6">
      <c r="B20" s="181" t="s">
        <v>302</v>
      </c>
      <c r="C20" s="182">
        <v>33.54</v>
      </c>
      <c r="D20" s="185" t="s">
        <v>291</v>
      </c>
    </row>
    <row r="21" spans="2:6">
      <c r="B21" s="181" t="s">
        <v>303</v>
      </c>
      <c r="C21" s="182">
        <v>33.54</v>
      </c>
      <c r="D21" s="185" t="s">
        <v>291</v>
      </c>
    </row>
    <row r="22" spans="2:6">
      <c r="B22" s="181" t="s">
        <v>304</v>
      </c>
      <c r="C22" s="182">
        <v>5.24</v>
      </c>
      <c r="D22" s="185" t="s">
        <v>23</v>
      </c>
    </row>
    <row r="23" spans="2:6">
      <c r="B23" s="181" t="s">
        <v>305</v>
      </c>
      <c r="C23" s="182">
        <v>4.71</v>
      </c>
      <c r="D23" s="185" t="s">
        <v>23</v>
      </c>
    </row>
    <row r="24" spans="2:6">
      <c r="B24" s="186" t="s">
        <v>306</v>
      </c>
      <c r="C24" s="186"/>
      <c r="D24" s="186"/>
    </row>
    <row r="25" spans="2:6">
      <c r="B25" s="179" t="s">
        <v>285</v>
      </c>
      <c r="C25" s="179" t="s">
        <v>286</v>
      </c>
      <c r="D25" s="179" t="s">
        <v>55</v>
      </c>
    </row>
    <row r="26" spans="2:6">
      <c r="B26" s="181" t="s">
        <v>307</v>
      </c>
      <c r="C26" s="182">
        <v>1.36</v>
      </c>
      <c r="D26" s="185" t="s">
        <v>23</v>
      </c>
    </row>
    <row r="27" spans="2:6">
      <c r="B27" s="181" t="s">
        <v>308</v>
      </c>
      <c r="C27" s="182">
        <v>18.87</v>
      </c>
      <c r="D27" s="185" t="s">
        <v>291</v>
      </c>
    </row>
    <row r="28" spans="2:6">
      <c r="B28" s="181" t="s">
        <v>309</v>
      </c>
      <c r="C28" s="182">
        <v>25.16</v>
      </c>
      <c r="D28" s="185" t="s">
        <v>291</v>
      </c>
    </row>
    <row r="29" spans="2:6">
      <c r="B29" s="181" t="s">
        <v>310</v>
      </c>
      <c r="C29" s="182">
        <v>5.87</v>
      </c>
      <c r="D29" s="185" t="s">
        <v>291</v>
      </c>
    </row>
    <row r="30" spans="2:6">
      <c r="B30" s="181" t="s">
        <v>300</v>
      </c>
      <c r="C30" s="182">
        <v>5.24</v>
      </c>
      <c r="D30" s="185" t="s">
        <v>291</v>
      </c>
    </row>
    <row r="31" spans="2:6">
      <c r="B31" s="181" t="s">
        <v>301</v>
      </c>
      <c r="C31" s="182">
        <v>10.48</v>
      </c>
      <c r="D31" s="185" t="s">
        <v>291</v>
      </c>
    </row>
    <row r="32" spans="2:6">
      <c r="B32" s="181" t="s">
        <v>311</v>
      </c>
      <c r="C32" s="182">
        <v>2.62</v>
      </c>
      <c r="D32" s="185" t="s">
        <v>291</v>
      </c>
    </row>
    <row r="33" spans="2:6">
      <c r="B33" s="181" t="s">
        <v>312</v>
      </c>
      <c r="C33" s="182">
        <v>4.1900000000000004</v>
      </c>
      <c r="D33" s="185" t="s">
        <v>291</v>
      </c>
    </row>
    <row r="34" spans="2:6">
      <c r="B34" s="181" t="s">
        <v>138</v>
      </c>
      <c r="C34" s="182">
        <v>10.48</v>
      </c>
      <c r="D34" s="185" t="s">
        <v>313</v>
      </c>
      <c r="E34" s="178"/>
      <c r="F34" s="178"/>
    </row>
    <row r="35" spans="2:6">
      <c r="B35" s="181" t="s">
        <v>18</v>
      </c>
      <c r="C35" s="182">
        <v>31.44</v>
      </c>
      <c r="D35" s="185" t="s">
        <v>313</v>
      </c>
      <c r="E35" s="178"/>
      <c r="F35" s="178"/>
    </row>
    <row r="36" spans="2:6">
      <c r="B36" s="181" t="s">
        <v>314</v>
      </c>
      <c r="C36" s="182">
        <v>1.57</v>
      </c>
      <c r="D36" s="185" t="s">
        <v>23</v>
      </c>
      <c r="E36" s="178"/>
      <c r="F36" s="178"/>
    </row>
    <row r="37" spans="2:6" ht="30">
      <c r="B37" s="181" t="s">
        <v>315</v>
      </c>
      <c r="C37" s="182">
        <v>104.81</v>
      </c>
      <c r="D37" s="185" t="s">
        <v>316</v>
      </c>
      <c r="E37" s="178"/>
      <c r="F37" s="178"/>
    </row>
    <row r="38" spans="2:6" ht="30">
      <c r="B38" s="181" t="s">
        <v>317</v>
      </c>
      <c r="C38" s="182">
        <v>209.62</v>
      </c>
      <c r="D38" s="185" t="s">
        <v>316</v>
      </c>
      <c r="E38" s="178"/>
      <c r="F38" s="178"/>
    </row>
    <row r="39" spans="2:6" ht="30">
      <c r="B39" s="181" t="s">
        <v>318</v>
      </c>
      <c r="C39" s="182">
        <v>78.61</v>
      </c>
      <c r="D39" s="185" t="s">
        <v>316</v>
      </c>
      <c r="E39" s="178"/>
      <c r="F39" s="178"/>
    </row>
    <row r="40" spans="2:6">
      <c r="B40" s="186" t="s">
        <v>319</v>
      </c>
      <c r="C40" s="186"/>
      <c r="D40" s="186"/>
      <c r="E40" s="178"/>
      <c r="F40" s="178"/>
    </row>
    <row r="41" spans="2:6">
      <c r="B41" s="179" t="s">
        <v>285</v>
      </c>
      <c r="C41" s="179" t="s">
        <v>286</v>
      </c>
      <c r="D41" s="179" t="s">
        <v>55</v>
      </c>
      <c r="E41" s="178"/>
      <c r="F41" s="178"/>
    </row>
    <row r="42" spans="2:6">
      <c r="B42" s="181" t="s">
        <v>320</v>
      </c>
      <c r="C42" s="182">
        <v>0.26</v>
      </c>
      <c r="D42" s="185" t="s">
        <v>23</v>
      </c>
      <c r="E42" s="178"/>
      <c r="F42" s="178"/>
    </row>
    <row r="43" spans="2:6" ht="30">
      <c r="B43" s="181" t="s">
        <v>321</v>
      </c>
      <c r="C43" s="182">
        <v>2.62</v>
      </c>
      <c r="D43" s="185" t="s">
        <v>291</v>
      </c>
      <c r="E43" s="178"/>
      <c r="F43" s="178"/>
    </row>
    <row r="44" spans="2:6" ht="30">
      <c r="B44" s="181" t="s">
        <v>322</v>
      </c>
      <c r="C44" s="182">
        <v>2.09</v>
      </c>
      <c r="D44" s="185" t="s">
        <v>291</v>
      </c>
      <c r="E44" s="178"/>
      <c r="F44" s="178"/>
    </row>
    <row r="45" spans="2:6">
      <c r="B45" s="187" t="s">
        <v>323</v>
      </c>
      <c r="C45" s="187"/>
      <c r="D45" s="187"/>
      <c r="E45" s="187"/>
      <c r="F45" s="187"/>
    </row>
    <row r="46" spans="2:6">
      <c r="B46" s="179" t="s">
        <v>324</v>
      </c>
      <c r="C46" s="179" t="s">
        <v>325</v>
      </c>
      <c r="D46" s="179" t="s">
        <v>326</v>
      </c>
      <c r="E46" s="179" t="s">
        <v>327</v>
      </c>
      <c r="F46" s="179" t="s">
        <v>328</v>
      </c>
    </row>
    <row r="47" spans="2:6">
      <c r="B47" s="181" t="s">
        <v>290</v>
      </c>
      <c r="C47" s="182">
        <v>24.59</v>
      </c>
      <c r="D47" s="182">
        <v>30.75</v>
      </c>
      <c r="E47" s="189">
        <v>55.34</v>
      </c>
      <c r="F47" s="190">
        <v>67.64</v>
      </c>
    </row>
    <row r="48" spans="2:6">
      <c r="B48" s="181" t="s">
        <v>292</v>
      </c>
      <c r="C48" s="182">
        <v>27.05</v>
      </c>
      <c r="D48" s="182">
        <v>36.89</v>
      </c>
      <c r="E48" s="189">
        <v>62.72</v>
      </c>
      <c r="F48" s="190">
        <v>79.94</v>
      </c>
    </row>
    <row r="49" spans="2:6">
      <c r="B49" s="181" t="s">
        <v>343</v>
      </c>
      <c r="C49" s="182">
        <v>12.3</v>
      </c>
      <c r="D49" s="182">
        <v>15.38</v>
      </c>
      <c r="E49" s="189">
        <v>19.23</v>
      </c>
      <c r="F49" s="190">
        <v>24.04</v>
      </c>
    </row>
    <row r="50" spans="2:6">
      <c r="B50" s="181" t="s">
        <v>342</v>
      </c>
      <c r="C50" s="182">
        <v>13.53</v>
      </c>
      <c r="D50" s="182">
        <v>16.920000000000002</v>
      </c>
      <c r="E50" s="189">
        <v>21.15</v>
      </c>
      <c r="F50" s="190">
        <v>26.44</v>
      </c>
    </row>
    <row r="51" spans="2:6">
      <c r="B51" s="181" t="s">
        <v>329</v>
      </c>
      <c r="C51" s="182">
        <v>31.97</v>
      </c>
      <c r="D51" s="182">
        <v>36.89</v>
      </c>
      <c r="E51" s="189">
        <v>49.19</v>
      </c>
      <c r="F51" s="190">
        <v>61.49</v>
      </c>
    </row>
    <row r="52" spans="2:6">
      <c r="B52" s="181" t="s">
        <v>330</v>
      </c>
      <c r="C52" s="182">
        <v>36.89</v>
      </c>
      <c r="D52" s="182">
        <v>43.05</v>
      </c>
      <c r="E52" s="189">
        <v>55.34</v>
      </c>
      <c r="F52" s="190">
        <v>67.64</v>
      </c>
    </row>
    <row r="53" spans="2:6">
      <c r="B53" s="181" t="s">
        <v>331</v>
      </c>
      <c r="C53" s="182">
        <v>22.32</v>
      </c>
      <c r="D53" s="182">
        <v>29.76</v>
      </c>
      <c r="E53" s="189">
        <v>36.89</v>
      </c>
      <c r="F53" s="190">
        <v>55.34</v>
      </c>
    </row>
    <row r="54" spans="2:6">
      <c r="B54" s="181" t="s">
        <v>332</v>
      </c>
      <c r="C54" s="182">
        <v>25.15</v>
      </c>
      <c r="D54" s="182">
        <v>32.47</v>
      </c>
      <c r="E54" s="189">
        <v>43.05</v>
      </c>
      <c r="F54" s="190">
        <v>61.98</v>
      </c>
    </row>
    <row r="55" spans="2:6">
      <c r="B55" s="181" t="s">
        <v>302</v>
      </c>
      <c r="C55" s="182">
        <v>10.83</v>
      </c>
      <c r="D55" s="182">
        <v>12.79</v>
      </c>
      <c r="E55" s="189">
        <v>18.45</v>
      </c>
      <c r="F55" s="190">
        <v>26.56</v>
      </c>
    </row>
    <row r="56" spans="2:6">
      <c r="B56" s="181" t="s">
        <v>303</v>
      </c>
      <c r="C56" s="182">
        <v>16.23</v>
      </c>
      <c r="D56" s="182">
        <v>19.18</v>
      </c>
      <c r="E56" s="189">
        <v>25.83</v>
      </c>
      <c r="F56" s="190">
        <v>37.630000000000003</v>
      </c>
    </row>
    <row r="57" spans="2:6">
      <c r="B57" s="187" t="s">
        <v>333</v>
      </c>
      <c r="C57" s="187"/>
      <c r="D57" s="187"/>
      <c r="E57" s="187"/>
      <c r="F57" s="187"/>
    </row>
    <row r="58" spans="2:6" ht="30">
      <c r="B58" s="179" t="s">
        <v>324</v>
      </c>
      <c r="C58" s="179" t="s">
        <v>325</v>
      </c>
      <c r="D58" s="179" t="s">
        <v>326</v>
      </c>
      <c r="E58" s="188" t="s">
        <v>327</v>
      </c>
      <c r="F58" s="188" t="s">
        <v>328</v>
      </c>
    </row>
    <row r="59" spans="2:6" ht="30">
      <c r="B59" s="181" t="s">
        <v>334</v>
      </c>
      <c r="C59" s="182">
        <v>1.72</v>
      </c>
      <c r="D59" s="182">
        <v>203</v>
      </c>
      <c r="E59" s="189">
        <v>4.0599999999999996</v>
      </c>
      <c r="F59" s="189">
        <v>4.9800000000000004</v>
      </c>
    </row>
    <row r="60" spans="2:6" ht="30">
      <c r="B60" s="181" t="s">
        <v>335</v>
      </c>
      <c r="C60" s="182">
        <v>1.24</v>
      </c>
      <c r="D60" s="182">
        <v>1.6</v>
      </c>
      <c r="E60" s="189">
        <v>3.2</v>
      </c>
      <c r="F60" s="189">
        <v>3.88</v>
      </c>
    </row>
    <row r="61" spans="2:6">
      <c r="B61" s="191" t="s">
        <v>336</v>
      </c>
      <c r="C61" s="191"/>
      <c r="D61" s="178"/>
      <c r="E61" s="178"/>
      <c r="F61" s="178"/>
    </row>
    <row r="62" spans="2:6">
      <c r="B62" s="192" t="s">
        <v>285</v>
      </c>
      <c r="C62" s="192" t="s">
        <v>337</v>
      </c>
      <c r="D62" s="178"/>
      <c r="E62" s="178"/>
      <c r="F62" s="178"/>
    </row>
    <row r="63" spans="2:6" ht="30">
      <c r="B63" s="181" t="s">
        <v>338</v>
      </c>
      <c r="C63" s="193">
        <v>0.25</v>
      </c>
      <c r="D63" s="178"/>
      <c r="E63" s="178"/>
      <c r="F63" s="178"/>
    </row>
    <row r="64" spans="2:6" ht="30">
      <c r="B64" s="181" t="s">
        <v>339</v>
      </c>
      <c r="C64" s="193">
        <v>0.25</v>
      </c>
      <c r="D64" s="178"/>
      <c r="E64" s="178"/>
      <c r="F64" s="178"/>
    </row>
    <row r="65" spans="2:6" ht="30">
      <c r="B65" s="181" t="s">
        <v>340</v>
      </c>
      <c r="C65" s="193">
        <v>0.4</v>
      </c>
      <c r="D65" s="178"/>
      <c r="E65" s="178"/>
      <c r="F65" s="178"/>
    </row>
  </sheetData>
  <mergeCells count="9">
    <mergeCell ref="B45:F45"/>
    <mergeCell ref="B57:F57"/>
    <mergeCell ref="B61:C61"/>
    <mergeCell ref="B1:F1"/>
    <mergeCell ref="B2:F2"/>
    <mergeCell ref="B4:D4"/>
    <mergeCell ref="B7:D7"/>
    <mergeCell ref="B24:D24"/>
    <mergeCell ref="B40:D4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04EF0-B7FF-4748-A3EE-7F63555CC708}">
  <dimension ref="B1:H120"/>
  <sheetViews>
    <sheetView workbookViewId="0">
      <selection activeCell="H9" sqref="H9"/>
    </sheetView>
  </sheetViews>
  <sheetFormatPr baseColWidth="10" defaultRowHeight="15"/>
  <cols>
    <col min="1" max="1" width="11.42578125" style="3"/>
    <col min="2" max="2" width="48" style="3" customWidth="1"/>
    <col min="3" max="3" width="14.5703125" style="3" customWidth="1"/>
    <col min="4" max="4" width="7" style="3" customWidth="1"/>
    <col min="5" max="6" width="11.42578125" style="3"/>
    <col min="7" max="7" width="6.28515625" style="3" customWidth="1"/>
    <col min="8" max="8" width="17.42578125" style="3" customWidth="1"/>
    <col min="9" max="16384" width="11.42578125" style="3"/>
  </cols>
  <sheetData>
    <row r="1" spans="2:6">
      <c r="B1" s="171" t="s">
        <v>164</v>
      </c>
      <c r="C1" s="171"/>
      <c r="D1" s="171"/>
      <c r="E1" s="171"/>
      <c r="F1" s="171"/>
    </row>
    <row r="2" spans="2:6">
      <c r="B2" s="171" t="s">
        <v>281</v>
      </c>
      <c r="C2" s="171"/>
      <c r="D2" s="171"/>
      <c r="E2" s="171"/>
      <c r="F2" s="171"/>
    </row>
    <row r="4" spans="2:6">
      <c r="B4" s="121" t="s">
        <v>165</v>
      </c>
      <c r="C4" s="122"/>
      <c r="D4" s="122"/>
      <c r="E4" s="122"/>
      <c r="F4" s="123"/>
    </row>
    <row r="5" spans="2:6" ht="27">
      <c r="B5" s="121" t="s">
        <v>166</v>
      </c>
      <c r="C5" s="123"/>
      <c r="D5" s="121" t="s">
        <v>167</v>
      </c>
      <c r="E5" s="123"/>
      <c r="F5" s="124" t="s">
        <v>168</v>
      </c>
    </row>
    <row r="6" spans="2:6">
      <c r="B6" s="125" t="s">
        <v>169</v>
      </c>
      <c r="C6" s="126"/>
      <c r="D6" s="127" t="s">
        <v>170</v>
      </c>
      <c r="E6" s="128"/>
      <c r="F6" s="129">
        <v>0.55000000000000004</v>
      </c>
    </row>
    <row r="7" spans="2:6">
      <c r="B7" s="125" t="s">
        <v>171</v>
      </c>
      <c r="C7" s="126"/>
      <c r="D7" s="127" t="s">
        <v>170</v>
      </c>
      <c r="E7" s="128"/>
      <c r="F7" s="129">
        <v>0.62</v>
      </c>
    </row>
    <row r="8" spans="2:6">
      <c r="B8" s="125" t="s">
        <v>172</v>
      </c>
      <c r="C8" s="126"/>
      <c r="D8" s="127" t="s">
        <v>173</v>
      </c>
      <c r="E8" s="128"/>
      <c r="F8" s="129">
        <v>700</v>
      </c>
    </row>
    <row r="9" spans="2:6">
      <c r="B9" s="121" t="s">
        <v>174</v>
      </c>
      <c r="C9" s="122"/>
      <c r="D9" s="122"/>
      <c r="E9" s="122"/>
      <c r="F9" s="123"/>
    </row>
    <row r="10" spans="2:6">
      <c r="B10" s="124" t="s">
        <v>166</v>
      </c>
      <c r="C10" s="121" t="s">
        <v>167</v>
      </c>
      <c r="D10" s="123"/>
      <c r="E10" s="121" t="s">
        <v>168</v>
      </c>
      <c r="F10" s="123"/>
    </row>
    <row r="11" spans="2:6" ht="27">
      <c r="B11" s="130" t="s">
        <v>175</v>
      </c>
      <c r="C11" s="127" t="s">
        <v>176</v>
      </c>
      <c r="D11" s="128"/>
      <c r="E11" s="131">
        <v>6.5</v>
      </c>
      <c r="F11" s="132"/>
    </row>
    <row r="12" spans="2:6" ht="27">
      <c r="B12" s="130" t="s">
        <v>177</v>
      </c>
      <c r="C12" s="127" t="s">
        <v>176</v>
      </c>
      <c r="D12" s="128"/>
      <c r="E12" s="131">
        <v>5.4</v>
      </c>
      <c r="F12" s="132"/>
    </row>
    <row r="13" spans="2:6" ht="27">
      <c r="B13" s="130" t="s">
        <v>178</v>
      </c>
      <c r="C13" s="127" t="s">
        <v>176</v>
      </c>
      <c r="D13" s="128"/>
      <c r="E13" s="131">
        <v>5.9</v>
      </c>
      <c r="F13" s="132"/>
    </row>
    <row r="14" spans="2:6" ht="27">
      <c r="B14" s="130" t="s">
        <v>179</v>
      </c>
      <c r="C14" s="127" t="s">
        <v>180</v>
      </c>
      <c r="D14" s="128"/>
      <c r="E14" s="131">
        <v>132</v>
      </c>
      <c r="F14" s="132"/>
    </row>
    <row r="15" spans="2:6" ht="27">
      <c r="B15" s="130" t="s">
        <v>181</v>
      </c>
      <c r="C15" s="127" t="s">
        <v>180</v>
      </c>
      <c r="D15" s="128"/>
      <c r="E15" s="131">
        <v>168</v>
      </c>
      <c r="F15" s="132"/>
    </row>
    <row r="16" spans="2:6">
      <c r="B16" s="130" t="s">
        <v>182</v>
      </c>
      <c r="C16" s="127" t="s">
        <v>180</v>
      </c>
      <c r="D16" s="128"/>
      <c r="E16" s="131">
        <v>165</v>
      </c>
      <c r="F16" s="132"/>
    </row>
    <row r="17" spans="2:6">
      <c r="B17" s="130" t="s">
        <v>183</v>
      </c>
      <c r="C17" s="127" t="s">
        <v>180</v>
      </c>
      <c r="D17" s="128"/>
      <c r="E17" s="131">
        <v>207</v>
      </c>
      <c r="F17" s="132"/>
    </row>
    <row r="18" spans="2:6">
      <c r="B18" s="130" t="s">
        <v>184</v>
      </c>
      <c r="C18" s="127" t="s">
        <v>180</v>
      </c>
      <c r="D18" s="128"/>
      <c r="E18" s="131">
        <v>165</v>
      </c>
      <c r="F18" s="132"/>
    </row>
    <row r="19" spans="2:6">
      <c r="B19" s="130" t="s">
        <v>185</v>
      </c>
      <c r="C19" s="127" t="s">
        <v>180</v>
      </c>
      <c r="D19" s="128"/>
      <c r="E19" s="131">
        <v>207</v>
      </c>
      <c r="F19" s="132"/>
    </row>
    <row r="20" spans="2:6">
      <c r="B20" s="130" t="s">
        <v>186</v>
      </c>
      <c r="C20" s="127" t="s">
        <v>180</v>
      </c>
      <c r="D20" s="128"/>
      <c r="E20" s="131">
        <v>160</v>
      </c>
      <c r="F20" s="132"/>
    </row>
    <row r="21" spans="2:6">
      <c r="B21" s="130" t="s">
        <v>187</v>
      </c>
      <c r="C21" s="127" t="s">
        <v>180</v>
      </c>
      <c r="D21" s="128"/>
      <c r="E21" s="131">
        <v>229</v>
      </c>
      <c r="F21" s="132"/>
    </row>
    <row r="22" spans="2:6" ht="27">
      <c r="B22" s="130" t="s">
        <v>188</v>
      </c>
      <c r="C22" s="127" t="s">
        <v>180</v>
      </c>
      <c r="D22" s="128"/>
      <c r="E22" s="131">
        <v>38</v>
      </c>
      <c r="F22" s="132"/>
    </row>
    <row r="23" spans="2:6" ht="27">
      <c r="B23" s="130" t="s">
        <v>189</v>
      </c>
      <c r="C23" s="127" t="s">
        <v>180</v>
      </c>
      <c r="D23" s="128"/>
      <c r="E23" s="131">
        <v>18</v>
      </c>
      <c r="F23" s="132"/>
    </row>
    <row r="24" spans="2:6" ht="27">
      <c r="B24" s="130" t="s">
        <v>190</v>
      </c>
      <c r="C24" s="127" t="s">
        <v>180</v>
      </c>
      <c r="D24" s="128"/>
      <c r="E24" s="131">
        <v>22</v>
      </c>
      <c r="F24" s="132"/>
    </row>
    <row r="25" spans="2:6" ht="27">
      <c r="B25" s="130" t="s">
        <v>191</v>
      </c>
      <c r="C25" s="127" t="s">
        <v>180</v>
      </c>
      <c r="D25" s="128"/>
      <c r="E25" s="131">
        <v>11</v>
      </c>
      <c r="F25" s="132"/>
    </row>
    <row r="26" spans="2:6">
      <c r="B26" s="130" t="s">
        <v>192</v>
      </c>
      <c r="C26" s="127" t="s">
        <v>193</v>
      </c>
      <c r="D26" s="128"/>
      <c r="E26" s="131">
        <v>13.2</v>
      </c>
      <c r="F26" s="132"/>
    </row>
    <row r="27" spans="2:6">
      <c r="B27" s="130" t="s">
        <v>194</v>
      </c>
      <c r="C27" s="127" t="s">
        <v>193</v>
      </c>
      <c r="D27" s="128"/>
      <c r="E27" s="131">
        <v>18</v>
      </c>
      <c r="F27" s="132"/>
    </row>
    <row r="28" spans="2:6">
      <c r="B28" s="130" t="s">
        <v>195</v>
      </c>
      <c r="C28" s="127" t="s">
        <v>196</v>
      </c>
      <c r="D28" s="128"/>
      <c r="E28" s="131">
        <v>75</v>
      </c>
      <c r="F28" s="132"/>
    </row>
    <row r="29" spans="2:6">
      <c r="B29" s="130" t="s">
        <v>197</v>
      </c>
      <c r="C29" s="127" t="s">
        <v>196</v>
      </c>
      <c r="D29" s="128"/>
      <c r="E29" s="131">
        <v>106</v>
      </c>
      <c r="F29" s="132"/>
    </row>
    <row r="30" spans="2:6">
      <c r="B30" s="130" t="s">
        <v>198</v>
      </c>
      <c r="C30" s="127" t="s">
        <v>196</v>
      </c>
      <c r="D30" s="128"/>
      <c r="E30" s="131">
        <v>190</v>
      </c>
      <c r="F30" s="132"/>
    </row>
    <row r="31" spans="2:6" ht="25.5" customHeight="1">
      <c r="B31" s="133" t="s">
        <v>199</v>
      </c>
      <c r="C31" s="134"/>
      <c r="D31" s="134"/>
      <c r="E31" s="134"/>
      <c r="F31" s="135"/>
    </row>
    <row r="33" spans="2:6">
      <c r="B33" s="121" t="s">
        <v>200</v>
      </c>
      <c r="C33" s="122"/>
      <c r="D33" s="122"/>
      <c r="E33" s="122"/>
      <c r="F33" s="123"/>
    </row>
    <row r="34" spans="2:6" ht="40.5">
      <c r="B34" s="124" t="s">
        <v>166</v>
      </c>
      <c r="C34" s="124" t="s">
        <v>167</v>
      </c>
      <c r="D34" s="121" t="s">
        <v>168</v>
      </c>
      <c r="E34" s="122"/>
      <c r="F34" s="123"/>
    </row>
    <row r="35" spans="2:6">
      <c r="B35" s="130" t="s">
        <v>201</v>
      </c>
      <c r="C35" s="136" t="s">
        <v>176</v>
      </c>
      <c r="D35" s="131">
        <v>1</v>
      </c>
      <c r="E35" s="137"/>
      <c r="F35" s="132"/>
    </row>
    <row r="36" spans="2:6">
      <c r="B36" s="130" t="s">
        <v>202</v>
      </c>
      <c r="C36" s="136" t="s">
        <v>176</v>
      </c>
      <c r="D36" s="131">
        <v>1</v>
      </c>
      <c r="E36" s="137"/>
      <c r="F36" s="132"/>
    </row>
    <row r="37" spans="2:6">
      <c r="B37" s="130" t="s">
        <v>203</v>
      </c>
      <c r="C37" s="136" t="s">
        <v>176</v>
      </c>
      <c r="D37" s="131">
        <v>1</v>
      </c>
      <c r="E37" s="137"/>
      <c r="F37" s="132"/>
    </row>
    <row r="38" spans="2:6" ht="27">
      <c r="B38" s="130" t="s">
        <v>204</v>
      </c>
      <c r="C38" s="136" t="s">
        <v>180</v>
      </c>
      <c r="D38" s="131">
        <v>18</v>
      </c>
      <c r="E38" s="137"/>
      <c r="F38" s="132"/>
    </row>
    <row r="39" spans="2:6" ht="27">
      <c r="B39" s="130" t="s">
        <v>205</v>
      </c>
      <c r="C39" s="136" t="s">
        <v>180</v>
      </c>
      <c r="D39" s="131">
        <v>24</v>
      </c>
      <c r="E39" s="137"/>
      <c r="F39" s="132"/>
    </row>
    <row r="40" spans="2:6" ht="27">
      <c r="B40" s="130" t="s">
        <v>206</v>
      </c>
      <c r="C40" s="136" t="s">
        <v>180</v>
      </c>
      <c r="D40" s="131">
        <v>5.5</v>
      </c>
      <c r="E40" s="137"/>
      <c r="F40" s="132"/>
    </row>
    <row r="41" spans="2:6" ht="27">
      <c r="B41" s="130" t="s">
        <v>207</v>
      </c>
      <c r="C41" s="136" t="s">
        <v>180</v>
      </c>
      <c r="D41" s="131">
        <v>5.5</v>
      </c>
      <c r="E41" s="137"/>
      <c r="F41" s="132"/>
    </row>
    <row r="42" spans="2:6" ht="27">
      <c r="B42" s="130" t="s">
        <v>208</v>
      </c>
      <c r="C42" s="136" t="s">
        <v>180</v>
      </c>
      <c r="D42" s="131">
        <v>3.3</v>
      </c>
      <c r="E42" s="137"/>
      <c r="F42" s="132"/>
    </row>
    <row r="43" spans="2:6" ht="27">
      <c r="B43" s="130" t="s">
        <v>209</v>
      </c>
      <c r="C43" s="136" t="s">
        <v>180</v>
      </c>
      <c r="D43" s="131">
        <v>3.3</v>
      </c>
      <c r="E43" s="137"/>
      <c r="F43" s="132"/>
    </row>
    <row r="44" spans="2:6" ht="27">
      <c r="B44" s="130" t="s">
        <v>210</v>
      </c>
      <c r="C44" s="136" t="s">
        <v>180</v>
      </c>
      <c r="D44" s="131">
        <v>3.3</v>
      </c>
      <c r="E44" s="137"/>
      <c r="F44" s="132"/>
    </row>
    <row r="45" spans="2:6">
      <c r="B45" s="130" t="s">
        <v>195</v>
      </c>
      <c r="C45" s="136" t="s">
        <v>196</v>
      </c>
      <c r="D45" s="131">
        <v>3</v>
      </c>
      <c r="E45" s="137"/>
      <c r="F45" s="132"/>
    </row>
    <row r="46" spans="2:6">
      <c r="B46" s="130" t="s">
        <v>197</v>
      </c>
      <c r="C46" s="136" t="s">
        <v>196</v>
      </c>
      <c r="D46" s="131">
        <v>7.3</v>
      </c>
      <c r="E46" s="137"/>
      <c r="F46" s="132"/>
    </row>
    <row r="47" spans="2:6">
      <c r="B47" s="130" t="s">
        <v>198</v>
      </c>
      <c r="C47" s="136" t="s">
        <v>196</v>
      </c>
      <c r="D47" s="131">
        <v>21.7</v>
      </c>
      <c r="E47" s="137"/>
      <c r="F47" s="132"/>
    </row>
    <row r="48" spans="2:6">
      <c r="B48" s="130" t="s">
        <v>211</v>
      </c>
      <c r="C48" s="136" t="s">
        <v>176</v>
      </c>
      <c r="D48" s="131">
        <v>1.5</v>
      </c>
      <c r="E48" s="137"/>
      <c r="F48" s="132"/>
    </row>
    <row r="49" spans="2:8">
      <c r="B49" s="130" t="s">
        <v>212</v>
      </c>
      <c r="C49" s="136" t="s">
        <v>176</v>
      </c>
      <c r="D49" s="131">
        <v>1.5</v>
      </c>
      <c r="E49" s="137"/>
      <c r="F49" s="132"/>
    </row>
    <row r="50" spans="2:8">
      <c r="B50" s="130" t="s">
        <v>213</v>
      </c>
      <c r="C50" s="136" t="s">
        <v>214</v>
      </c>
      <c r="D50" s="131">
        <v>100</v>
      </c>
      <c r="E50" s="137"/>
      <c r="F50" s="132"/>
    </row>
    <row r="51" spans="2:8">
      <c r="B51" s="130" t="s">
        <v>215</v>
      </c>
      <c r="C51" s="136" t="s">
        <v>214</v>
      </c>
      <c r="D51" s="131">
        <v>200</v>
      </c>
      <c r="E51" s="137"/>
      <c r="F51" s="132"/>
    </row>
    <row r="52" spans="2:8">
      <c r="B52" s="130" t="s">
        <v>216</v>
      </c>
      <c r="C52" s="136" t="s">
        <v>214</v>
      </c>
      <c r="D52" s="131">
        <v>75</v>
      </c>
      <c r="E52" s="137"/>
      <c r="F52" s="132"/>
    </row>
    <row r="53" spans="2:8">
      <c r="B53" s="121" t="s">
        <v>217</v>
      </c>
      <c r="C53" s="122"/>
      <c r="D53" s="122"/>
      <c r="E53" s="122"/>
      <c r="F53" s="123"/>
    </row>
    <row r="54" spans="2:8">
      <c r="B54" s="124" t="s">
        <v>166</v>
      </c>
      <c r="C54" s="121" t="s">
        <v>167</v>
      </c>
      <c r="D54" s="123"/>
      <c r="E54" s="121" t="s">
        <v>168</v>
      </c>
      <c r="F54" s="123"/>
    </row>
    <row r="55" spans="2:8">
      <c r="B55" s="130" t="s">
        <v>201</v>
      </c>
      <c r="C55" s="127" t="s">
        <v>176</v>
      </c>
      <c r="D55" s="128"/>
      <c r="E55" s="131">
        <v>0.2</v>
      </c>
      <c r="F55" s="132"/>
    </row>
    <row r="56" spans="2:8">
      <c r="B56" s="130" t="s">
        <v>218</v>
      </c>
      <c r="C56" s="127" t="s">
        <v>176</v>
      </c>
      <c r="D56" s="128"/>
      <c r="E56" s="131">
        <v>0.2</v>
      </c>
      <c r="F56" s="132"/>
    </row>
    <row r="57" spans="2:8">
      <c r="B57" s="130" t="s">
        <v>219</v>
      </c>
      <c r="C57" s="127" t="s">
        <v>180</v>
      </c>
      <c r="D57" s="128"/>
      <c r="E57" s="131">
        <v>2</v>
      </c>
      <c r="F57" s="132"/>
    </row>
    <row r="58" spans="2:8">
      <c r="B58" s="130" t="s">
        <v>220</v>
      </c>
      <c r="C58" s="127" t="s">
        <v>180</v>
      </c>
      <c r="D58" s="128"/>
      <c r="E58" s="131">
        <v>1</v>
      </c>
      <c r="F58" s="132"/>
    </row>
    <row r="59" spans="2:8">
      <c r="B59" s="130" t="s">
        <v>221</v>
      </c>
      <c r="C59" s="127" t="s">
        <v>196</v>
      </c>
      <c r="D59" s="128"/>
      <c r="E59" s="131">
        <v>0.25</v>
      </c>
      <c r="F59" s="132"/>
    </row>
    <row r="60" spans="2:8">
      <c r="B60" s="121" t="s">
        <v>222</v>
      </c>
      <c r="C60" s="122"/>
      <c r="D60" s="122"/>
      <c r="E60" s="122"/>
      <c r="F60" s="123"/>
    </row>
    <row r="61" spans="2:8" ht="27">
      <c r="B61" s="124" t="s">
        <v>166</v>
      </c>
      <c r="C61" s="121" t="s">
        <v>167</v>
      </c>
      <c r="D61" s="122"/>
      <c r="E61" s="123"/>
      <c r="F61" s="124" t="s">
        <v>168</v>
      </c>
    </row>
    <row r="62" spans="2:8">
      <c r="B62" s="130" t="s">
        <v>223</v>
      </c>
      <c r="C62" s="127" t="s">
        <v>224</v>
      </c>
      <c r="D62" s="138"/>
      <c r="E62" s="128"/>
      <c r="F62" s="129">
        <v>35</v>
      </c>
    </row>
    <row r="64" spans="2:8">
      <c r="B64" s="121" t="s">
        <v>225</v>
      </c>
      <c r="C64" s="122"/>
      <c r="D64" s="122"/>
      <c r="E64" s="122"/>
      <c r="F64" s="122"/>
      <c r="G64" s="122"/>
      <c r="H64" s="123"/>
    </row>
    <row r="65" spans="2:8">
      <c r="B65" s="121" t="s">
        <v>166</v>
      </c>
      <c r="C65" s="123"/>
      <c r="D65" s="121" t="s">
        <v>167</v>
      </c>
      <c r="E65" s="122"/>
      <c r="F65" s="123"/>
      <c r="G65" s="121" t="s">
        <v>168</v>
      </c>
      <c r="H65" s="123"/>
    </row>
    <row r="66" spans="2:8">
      <c r="B66" s="125" t="s">
        <v>226</v>
      </c>
      <c r="C66" s="126"/>
      <c r="D66" s="127" t="s">
        <v>224</v>
      </c>
      <c r="E66" s="138"/>
      <c r="F66" s="128"/>
      <c r="G66" s="131">
        <v>12</v>
      </c>
      <c r="H66" s="132"/>
    </row>
    <row r="67" spans="2:8">
      <c r="B67" s="121" t="s">
        <v>227</v>
      </c>
      <c r="C67" s="122"/>
      <c r="D67" s="122"/>
      <c r="E67" s="122"/>
      <c r="F67" s="122"/>
      <c r="G67" s="122"/>
      <c r="H67" s="123"/>
    </row>
    <row r="68" spans="2:8">
      <c r="B68" s="121" t="s">
        <v>166</v>
      </c>
      <c r="C68" s="123"/>
      <c r="D68" s="139" t="s">
        <v>228</v>
      </c>
      <c r="E68" s="140"/>
      <c r="F68" s="141"/>
      <c r="G68" s="121" t="s">
        <v>168</v>
      </c>
      <c r="H68" s="123"/>
    </row>
    <row r="69" spans="2:8">
      <c r="B69" s="142" t="s">
        <v>229</v>
      </c>
      <c r="C69" s="143"/>
      <c r="D69" s="144" t="s">
        <v>230</v>
      </c>
      <c r="E69" s="145"/>
      <c r="F69" s="146"/>
      <c r="G69" s="131">
        <v>2.6</v>
      </c>
      <c r="H69" s="132"/>
    </row>
    <row r="70" spans="2:8">
      <c r="B70" s="121" t="s">
        <v>231</v>
      </c>
      <c r="C70" s="122"/>
      <c r="D70" s="122"/>
      <c r="E70" s="122"/>
      <c r="F70" s="122"/>
      <c r="G70" s="122"/>
      <c r="H70" s="123"/>
    </row>
    <row r="71" spans="2:8">
      <c r="B71" s="147" t="s">
        <v>166</v>
      </c>
      <c r="C71" s="121" t="s">
        <v>168</v>
      </c>
      <c r="D71" s="122"/>
      <c r="E71" s="122"/>
      <c r="F71" s="122"/>
      <c r="G71" s="122"/>
      <c r="H71" s="123"/>
    </row>
    <row r="72" spans="2:8">
      <c r="B72" s="148"/>
      <c r="C72" s="121" t="s">
        <v>232</v>
      </c>
      <c r="D72" s="123"/>
      <c r="E72" s="124" t="s">
        <v>232</v>
      </c>
      <c r="F72" s="121" t="s">
        <v>232</v>
      </c>
      <c r="G72" s="123"/>
      <c r="H72" s="124" t="s">
        <v>232</v>
      </c>
    </row>
    <row r="73" spans="2:8">
      <c r="B73" s="149"/>
      <c r="C73" s="121" t="s">
        <v>233</v>
      </c>
      <c r="D73" s="123"/>
      <c r="E73" s="124" t="s">
        <v>234</v>
      </c>
      <c r="F73" s="121" t="s">
        <v>235</v>
      </c>
      <c r="G73" s="123"/>
      <c r="H73" s="124" t="s">
        <v>236</v>
      </c>
    </row>
    <row r="74" spans="2:8">
      <c r="B74" s="151" t="s">
        <v>237</v>
      </c>
      <c r="C74" s="152"/>
      <c r="D74" s="152"/>
      <c r="E74" s="152"/>
      <c r="F74" s="152"/>
      <c r="G74" s="152"/>
      <c r="H74" s="153"/>
    </row>
    <row r="75" spans="2:8">
      <c r="B75" s="130" t="s">
        <v>238</v>
      </c>
      <c r="C75" s="127" t="s">
        <v>239</v>
      </c>
      <c r="D75" s="128"/>
      <c r="E75" s="129">
        <v>1.8</v>
      </c>
      <c r="F75" s="131">
        <v>3.9</v>
      </c>
      <c r="G75" s="132"/>
      <c r="H75" s="129">
        <v>5.6</v>
      </c>
    </row>
    <row r="76" spans="2:8">
      <c r="B76" s="130" t="s">
        <v>240</v>
      </c>
      <c r="C76" s="127" t="s">
        <v>239</v>
      </c>
      <c r="D76" s="128"/>
      <c r="E76" s="129">
        <v>1.4</v>
      </c>
      <c r="F76" s="131">
        <v>2.75</v>
      </c>
      <c r="G76" s="132"/>
      <c r="H76" s="129">
        <v>4.4000000000000004</v>
      </c>
    </row>
    <row r="77" spans="2:8">
      <c r="B77" s="151" t="s">
        <v>241</v>
      </c>
      <c r="C77" s="152"/>
      <c r="D77" s="152"/>
      <c r="E77" s="152"/>
      <c r="F77" s="152"/>
      <c r="G77" s="152"/>
      <c r="H77" s="153"/>
    </row>
    <row r="78" spans="2:8">
      <c r="B78" s="130" t="s">
        <v>242</v>
      </c>
      <c r="C78" s="127" t="s">
        <v>239</v>
      </c>
      <c r="D78" s="128"/>
      <c r="E78" s="129">
        <v>27.6</v>
      </c>
      <c r="F78" s="131">
        <v>32.4</v>
      </c>
      <c r="G78" s="132"/>
      <c r="H78" s="129">
        <v>60</v>
      </c>
    </row>
    <row r="79" spans="2:8">
      <c r="B79" s="130" t="s">
        <v>243</v>
      </c>
      <c r="C79" s="127" t="s">
        <v>239</v>
      </c>
      <c r="D79" s="128"/>
      <c r="E79" s="129">
        <v>30</v>
      </c>
      <c r="F79" s="131">
        <v>40.799999999999997</v>
      </c>
      <c r="G79" s="132"/>
      <c r="H79" s="129">
        <v>66</v>
      </c>
    </row>
    <row r="80" spans="2:8">
      <c r="B80" s="130" t="s">
        <v>244</v>
      </c>
      <c r="C80" s="127" t="s">
        <v>239</v>
      </c>
      <c r="D80" s="128"/>
      <c r="E80" s="129">
        <v>30</v>
      </c>
      <c r="F80" s="131">
        <v>35.1</v>
      </c>
      <c r="G80" s="132"/>
      <c r="H80" s="129">
        <v>65</v>
      </c>
    </row>
    <row r="81" spans="2:8">
      <c r="B81" s="130" t="s">
        <v>245</v>
      </c>
      <c r="C81" s="127" t="s">
        <v>239</v>
      </c>
      <c r="D81" s="128"/>
      <c r="E81" s="129">
        <v>32.5</v>
      </c>
      <c r="F81" s="131">
        <v>44.2</v>
      </c>
      <c r="G81" s="132"/>
      <c r="H81" s="129">
        <v>71.5</v>
      </c>
    </row>
    <row r="82" spans="2:8">
      <c r="B82" s="150" t="s">
        <v>246</v>
      </c>
      <c r="C82" s="154"/>
      <c r="D82" s="155"/>
      <c r="E82" s="156"/>
      <c r="F82" s="154"/>
      <c r="G82" s="155"/>
      <c r="H82" s="156"/>
    </row>
    <row r="83" spans="2:8">
      <c r="B83" s="130" t="s">
        <v>247</v>
      </c>
      <c r="C83" s="127" t="s">
        <v>239</v>
      </c>
      <c r="D83" s="128"/>
      <c r="E83" s="129">
        <v>8.8000000000000007</v>
      </c>
      <c r="F83" s="131">
        <v>10.4</v>
      </c>
      <c r="G83" s="132"/>
      <c r="H83" s="129">
        <v>21.6</v>
      </c>
    </row>
    <row r="84" spans="2:8">
      <c r="B84" s="130" t="s">
        <v>248</v>
      </c>
      <c r="C84" s="127" t="s">
        <v>239</v>
      </c>
      <c r="D84" s="128"/>
      <c r="E84" s="129">
        <v>13.2</v>
      </c>
      <c r="F84" s="131">
        <v>15.6</v>
      </c>
      <c r="G84" s="132"/>
      <c r="H84" s="129">
        <v>30.6</v>
      </c>
    </row>
    <row r="85" spans="2:8">
      <c r="B85" s="151" t="s">
        <v>249</v>
      </c>
      <c r="C85" s="152"/>
      <c r="D85" s="152"/>
      <c r="E85" s="152"/>
      <c r="F85" s="152"/>
      <c r="G85" s="152"/>
      <c r="H85" s="153"/>
    </row>
    <row r="86" spans="2:8">
      <c r="B86" s="130" t="s">
        <v>195</v>
      </c>
      <c r="C86" s="127" t="s">
        <v>239</v>
      </c>
      <c r="D86" s="128"/>
      <c r="E86" s="129">
        <v>6</v>
      </c>
      <c r="F86" s="131">
        <v>8</v>
      </c>
      <c r="G86" s="132"/>
      <c r="H86" s="129">
        <v>16.75</v>
      </c>
    </row>
    <row r="87" spans="2:8">
      <c r="B87" s="130" t="s">
        <v>197</v>
      </c>
      <c r="C87" s="127" t="s">
        <v>239</v>
      </c>
      <c r="D87" s="128"/>
      <c r="E87" s="129">
        <v>10.25</v>
      </c>
      <c r="F87" s="131">
        <v>12</v>
      </c>
      <c r="G87" s="132"/>
      <c r="H87" s="129">
        <v>25.75</v>
      </c>
    </row>
    <row r="88" spans="2:8">
      <c r="B88" s="130" t="s">
        <v>198</v>
      </c>
      <c r="C88" s="127" t="s">
        <v>239</v>
      </c>
      <c r="D88" s="128"/>
      <c r="E88" s="129">
        <v>20.5</v>
      </c>
      <c r="F88" s="131">
        <v>24</v>
      </c>
      <c r="G88" s="132"/>
      <c r="H88" s="129">
        <v>44</v>
      </c>
    </row>
    <row r="90" spans="2:8">
      <c r="B90" s="121" t="s">
        <v>250</v>
      </c>
      <c r="C90" s="122"/>
      <c r="D90" s="122"/>
      <c r="E90" s="122"/>
      <c r="F90" s="122"/>
      <c r="G90" s="123"/>
    </row>
    <row r="91" spans="2:8">
      <c r="B91" s="124" t="s">
        <v>166</v>
      </c>
      <c r="C91" s="121" t="s">
        <v>168</v>
      </c>
      <c r="D91" s="122"/>
      <c r="E91" s="122"/>
      <c r="F91" s="122"/>
      <c r="G91" s="123"/>
    </row>
    <row r="92" spans="2:8">
      <c r="B92" s="157" t="s">
        <v>251</v>
      </c>
      <c r="C92" s="158" t="s">
        <v>252</v>
      </c>
      <c r="D92" s="159"/>
      <c r="E92" s="160"/>
      <c r="F92" s="158" t="s">
        <v>253</v>
      </c>
      <c r="G92" s="160"/>
    </row>
    <row r="93" spans="2:8">
      <c r="B93" s="130" t="s">
        <v>254</v>
      </c>
      <c r="C93" s="131">
        <v>21.45</v>
      </c>
      <c r="D93" s="137"/>
      <c r="E93" s="132"/>
      <c r="F93" s="131">
        <v>45</v>
      </c>
      <c r="G93" s="132"/>
    </row>
    <row r="94" spans="2:8">
      <c r="B94" s="130" t="s">
        <v>255</v>
      </c>
      <c r="C94" s="131">
        <v>24.05</v>
      </c>
      <c r="D94" s="137"/>
      <c r="E94" s="132"/>
      <c r="F94" s="131">
        <v>50.4</v>
      </c>
      <c r="G94" s="132"/>
    </row>
    <row r="95" spans="2:8">
      <c r="B95" s="130" t="s">
        <v>256</v>
      </c>
      <c r="C95" s="131">
        <v>10.4</v>
      </c>
      <c r="D95" s="137"/>
      <c r="E95" s="132"/>
      <c r="F95" s="131">
        <v>21.6</v>
      </c>
      <c r="G95" s="132"/>
    </row>
    <row r="96" spans="2:8">
      <c r="B96" s="130" t="s">
        <v>257</v>
      </c>
      <c r="C96" s="131">
        <v>15.6</v>
      </c>
      <c r="D96" s="137"/>
      <c r="E96" s="132"/>
      <c r="F96" s="131">
        <v>30.6</v>
      </c>
      <c r="G96" s="132"/>
    </row>
    <row r="97" spans="2:7">
      <c r="B97" s="121" t="s">
        <v>258</v>
      </c>
      <c r="C97" s="122"/>
      <c r="D97" s="122"/>
      <c r="E97" s="122"/>
      <c r="F97" s="122"/>
      <c r="G97" s="123"/>
    </row>
    <row r="98" spans="2:7" ht="26.25" customHeight="1">
      <c r="B98" s="161" t="s">
        <v>259</v>
      </c>
      <c r="C98" s="162"/>
      <c r="D98" s="162"/>
      <c r="E98" s="162"/>
      <c r="F98" s="162"/>
      <c r="G98" s="163"/>
    </row>
    <row r="99" spans="2:7">
      <c r="B99" s="142" t="s">
        <v>260</v>
      </c>
      <c r="C99" s="164"/>
      <c r="D99" s="143"/>
      <c r="E99" s="165">
        <v>0.25</v>
      </c>
      <c r="F99" s="166"/>
      <c r="G99" s="167"/>
    </row>
    <row r="100" spans="2:7">
      <c r="B100" s="142" t="s">
        <v>261</v>
      </c>
      <c r="C100" s="164"/>
      <c r="D100" s="143"/>
      <c r="E100" s="165">
        <v>0.4</v>
      </c>
      <c r="F100" s="166"/>
      <c r="G100" s="167"/>
    </row>
    <row r="101" spans="2:7">
      <c r="B101" s="121" t="s">
        <v>258</v>
      </c>
      <c r="C101" s="122"/>
      <c r="D101" s="122"/>
      <c r="E101" s="122"/>
      <c r="F101" s="122"/>
      <c r="G101" s="123"/>
    </row>
    <row r="102" spans="2:7" ht="27.75" customHeight="1">
      <c r="B102" s="161" t="s">
        <v>282</v>
      </c>
      <c r="C102" s="162"/>
      <c r="D102" s="162"/>
      <c r="E102" s="162"/>
      <c r="F102" s="162"/>
      <c r="G102" s="163"/>
    </row>
    <row r="103" spans="2:7">
      <c r="B103" s="172"/>
      <c r="C103" s="173"/>
      <c r="D103" s="173"/>
      <c r="E103" s="173"/>
      <c r="F103" s="173"/>
      <c r="G103" s="174"/>
    </row>
    <row r="104" spans="2:7">
      <c r="B104" s="168" t="s">
        <v>262</v>
      </c>
      <c r="C104" s="169"/>
      <c r="D104" s="169"/>
      <c r="E104" s="169"/>
      <c r="F104" s="169"/>
      <c r="G104" s="170"/>
    </row>
    <row r="105" spans="2:7">
      <c r="B105" s="151" t="s">
        <v>263</v>
      </c>
      <c r="C105" s="153"/>
      <c r="D105" s="139" t="s">
        <v>264</v>
      </c>
      <c r="E105" s="140"/>
      <c r="F105" s="141"/>
      <c r="G105" s="124" t="s">
        <v>265</v>
      </c>
    </row>
    <row r="106" spans="2:7">
      <c r="B106" s="142" t="s">
        <v>266</v>
      </c>
      <c r="C106" s="143"/>
      <c r="D106" s="142" t="s">
        <v>266</v>
      </c>
      <c r="E106" s="164"/>
      <c r="F106" s="143"/>
      <c r="G106" s="129">
        <v>4</v>
      </c>
    </row>
    <row r="107" spans="2:7">
      <c r="B107" s="142" t="s">
        <v>267</v>
      </c>
      <c r="C107" s="143"/>
      <c r="D107" s="142" t="s">
        <v>214</v>
      </c>
      <c r="E107" s="164"/>
      <c r="F107" s="143"/>
      <c r="G107" s="129">
        <v>3.1</v>
      </c>
    </row>
    <row r="108" spans="2:7">
      <c r="B108" s="142" t="s">
        <v>268</v>
      </c>
      <c r="C108" s="143"/>
      <c r="D108" s="142" t="s">
        <v>214</v>
      </c>
      <c r="E108" s="164"/>
      <c r="F108" s="143"/>
      <c r="G108" s="129">
        <v>10</v>
      </c>
    </row>
    <row r="109" spans="2:7">
      <c r="B109" s="142" t="s">
        <v>269</v>
      </c>
      <c r="C109" s="143"/>
      <c r="D109" s="142" t="s">
        <v>214</v>
      </c>
      <c r="E109" s="164"/>
      <c r="F109" s="143"/>
      <c r="G109" s="129">
        <v>62</v>
      </c>
    </row>
    <row r="110" spans="2:7">
      <c r="B110" s="142" t="s">
        <v>270</v>
      </c>
      <c r="C110" s="143"/>
      <c r="D110" s="142" t="s">
        <v>214</v>
      </c>
      <c r="E110" s="164"/>
      <c r="F110" s="143"/>
      <c r="G110" s="129">
        <v>42</v>
      </c>
    </row>
    <row r="111" spans="2:7">
      <c r="B111" s="142" t="s">
        <v>271</v>
      </c>
      <c r="C111" s="143"/>
      <c r="D111" s="142" t="s">
        <v>214</v>
      </c>
      <c r="E111" s="164"/>
      <c r="F111" s="143"/>
      <c r="G111" s="129">
        <v>36</v>
      </c>
    </row>
    <row r="112" spans="2:7">
      <c r="B112" s="142" t="s">
        <v>272</v>
      </c>
      <c r="C112" s="143"/>
      <c r="D112" s="142" t="s">
        <v>214</v>
      </c>
      <c r="E112" s="164"/>
      <c r="F112" s="143"/>
      <c r="G112" s="129">
        <v>38</v>
      </c>
    </row>
    <row r="113" spans="2:7">
      <c r="B113" s="142" t="s">
        <v>273</v>
      </c>
      <c r="C113" s="143"/>
      <c r="D113" s="142" t="s">
        <v>214</v>
      </c>
      <c r="E113" s="164"/>
      <c r="F113" s="143"/>
      <c r="G113" s="129">
        <v>55</v>
      </c>
    </row>
    <row r="114" spans="2:7">
      <c r="B114" s="142" t="s">
        <v>274</v>
      </c>
      <c r="C114" s="143"/>
      <c r="D114" s="142" t="s">
        <v>214</v>
      </c>
      <c r="E114" s="164"/>
      <c r="F114" s="143"/>
      <c r="G114" s="129">
        <v>84</v>
      </c>
    </row>
    <row r="115" spans="2:7">
      <c r="B115" s="142" t="s">
        <v>275</v>
      </c>
      <c r="C115" s="143"/>
      <c r="D115" s="142" t="s">
        <v>214</v>
      </c>
      <c r="E115" s="164"/>
      <c r="F115" s="143"/>
      <c r="G115" s="129">
        <v>110</v>
      </c>
    </row>
    <row r="116" spans="2:7">
      <c r="B116" s="142" t="s">
        <v>276</v>
      </c>
      <c r="C116" s="143"/>
      <c r="D116" s="142" t="s">
        <v>214</v>
      </c>
      <c r="E116" s="164"/>
      <c r="F116" s="143"/>
      <c r="G116" s="129">
        <v>169</v>
      </c>
    </row>
    <row r="117" spans="2:7">
      <c r="B117" s="142" t="s">
        <v>277</v>
      </c>
      <c r="C117" s="143"/>
      <c r="D117" s="142" t="s">
        <v>214</v>
      </c>
      <c r="E117" s="164"/>
      <c r="F117" s="143"/>
      <c r="G117" s="129">
        <v>237</v>
      </c>
    </row>
    <row r="118" spans="2:7">
      <c r="B118" s="142" t="s">
        <v>278</v>
      </c>
      <c r="C118" s="143"/>
      <c r="D118" s="142" t="s">
        <v>214</v>
      </c>
      <c r="E118" s="164"/>
      <c r="F118" s="143"/>
      <c r="G118" s="129">
        <v>422</v>
      </c>
    </row>
    <row r="119" spans="2:7">
      <c r="B119" s="142" t="s">
        <v>279</v>
      </c>
      <c r="C119" s="143"/>
      <c r="D119" s="142" t="s">
        <v>266</v>
      </c>
      <c r="E119" s="164"/>
      <c r="F119" s="143"/>
      <c r="G119" s="129">
        <v>20</v>
      </c>
    </row>
    <row r="120" spans="2:7">
      <c r="B120" s="142" t="s">
        <v>280</v>
      </c>
      <c r="C120" s="143"/>
      <c r="D120" s="142" t="s">
        <v>266</v>
      </c>
      <c r="E120" s="164"/>
      <c r="F120" s="143"/>
      <c r="G120" s="129">
        <v>20</v>
      </c>
    </row>
  </sheetData>
  <mergeCells count="193">
    <mergeCell ref="B119:C119"/>
    <mergeCell ref="D119:F119"/>
    <mergeCell ref="B120:C120"/>
    <mergeCell ref="D120:F120"/>
    <mergeCell ref="B101:G101"/>
    <mergeCell ref="B102:G102"/>
    <mergeCell ref="B103:G103"/>
    <mergeCell ref="B116:C116"/>
    <mergeCell ref="D116:F116"/>
    <mergeCell ref="B117:C117"/>
    <mergeCell ref="D117:F117"/>
    <mergeCell ref="B118:C118"/>
    <mergeCell ref="D118:F118"/>
    <mergeCell ref="B113:C113"/>
    <mergeCell ref="D113:F113"/>
    <mergeCell ref="B114:C114"/>
    <mergeCell ref="D114:F114"/>
    <mergeCell ref="B115:C115"/>
    <mergeCell ref="D115:F115"/>
    <mergeCell ref="B110:C110"/>
    <mergeCell ref="D110:F110"/>
    <mergeCell ref="B111:C111"/>
    <mergeCell ref="D111:F111"/>
    <mergeCell ref="B112:C112"/>
    <mergeCell ref="D112:F112"/>
    <mergeCell ref="B107:C107"/>
    <mergeCell ref="D107:F107"/>
    <mergeCell ref="B108:C108"/>
    <mergeCell ref="D108:F108"/>
    <mergeCell ref="B109:C109"/>
    <mergeCell ref="D109:F109"/>
    <mergeCell ref="B100:D100"/>
    <mergeCell ref="E100:G100"/>
    <mergeCell ref="B104:G104"/>
    <mergeCell ref="B105:C105"/>
    <mergeCell ref="D105:F105"/>
    <mergeCell ref="B106:C106"/>
    <mergeCell ref="D106:F106"/>
    <mergeCell ref="C96:E96"/>
    <mergeCell ref="F96:G96"/>
    <mergeCell ref="B97:G97"/>
    <mergeCell ref="B98:G98"/>
    <mergeCell ref="B99:D99"/>
    <mergeCell ref="E99:G99"/>
    <mergeCell ref="C93:E93"/>
    <mergeCell ref="F93:G93"/>
    <mergeCell ref="C94:E94"/>
    <mergeCell ref="F94:G94"/>
    <mergeCell ref="C95:E95"/>
    <mergeCell ref="F95:G95"/>
    <mergeCell ref="C88:D88"/>
    <mergeCell ref="F88:G88"/>
    <mergeCell ref="B90:G90"/>
    <mergeCell ref="C91:G91"/>
    <mergeCell ref="C92:E92"/>
    <mergeCell ref="F92:G92"/>
    <mergeCell ref="C84:D84"/>
    <mergeCell ref="F84:G84"/>
    <mergeCell ref="B85:H85"/>
    <mergeCell ref="C86:D86"/>
    <mergeCell ref="F86:G86"/>
    <mergeCell ref="C87:D87"/>
    <mergeCell ref="F87:G87"/>
    <mergeCell ref="C81:D81"/>
    <mergeCell ref="F81:G81"/>
    <mergeCell ref="C82:D82"/>
    <mergeCell ref="F82:G82"/>
    <mergeCell ref="C83:D83"/>
    <mergeCell ref="F83:G83"/>
    <mergeCell ref="C78:D78"/>
    <mergeCell ref="F78:G78"/>
    <mergeCell ref="C79:D79"/>
    <mergeCell ref="F79:G79"/>
    <mergeCell ref="C80:D80"/>
    <mergeCell ref="F80:G80"/>
    <mergeCell ref="B74:H74"/>
    <mergeCell ref="C75:D75"/>
    <mergeCell ref="F75:G75"/>
    <mergeCell ref="C76:D76"/>
    <mergeCell ref="F76:G76"/>
    <mergeCell ref="B77:H77"/>
    <mergeCell ref="B69:C69"/>
    <mergeCell ref="D69:F69"/>
    <mergeCell ref="G69:H69"/>
    <mergeCell ref="B70:H70"/>
    <mergeCell ref="B71:B73"/>
    <mergeCell ref="C71:H71"/>
    <mergeCell ref="C72:D72"/>
    <mergeCell ref="F72:G72"/>
    <mergeCell ref="C73:D73"/>
    <mergeCell ref="F73:G73"/>
    <mergeCell ref="B66:C66"/>
    <mergeCell ref="D66:F66"/>
    <mergeCell ref="G66:H66"/>
    <mergeCell ref="B67:H67"/>
    <mergeCell ref="B68:C68"/>
    <mergeCell ref="D68:F68"/>
    <mergeCell ref="G68:H68"/>
    <mergeCell ref="B60:F60"/>
    <mergeCell ref="C61:E61"/>
    <mergeCell ref="C62:E62"/>
    <mergeCell ref="B64:H64"/>
    <mergeCell ref="B65:C65"/>
    <mergeCell ref="D65:F65"/>
    <mergeCell ref="G65:H65"/>
    <mergeCell ref="C57:D57"/>
    <mergeCell ref="E57:F57"/>
    <mergeCell ref="C58:D58"/>
    <mergeCell ref="E58:F58"/>
    <mergeCell ref="C59:D59"/>
    <mergeCell ref="E59:F59"/>
    <mergeCell ref="C54:D54"/>
    <mergeCell ref="E54:F54"/>
    <mergeCell ref="C55:D55"/>
    <mergeCell ref="E55:F55"/>
    <mergeCell ref="C56:D56"/>
    <mergeCell ref="E56:F56"/>
    <mergeCell ref="D48:F48"/>
    <mergeCell ref="D49:F49"/>
    <mergeCell ref="D50:F50"/>
    <mergeCell ref="D51:F51"/>
    <mergeCell ref="D52:F52"/>
    <mergeCell ref="B53:F53"/>
    <mergeCell ref="D42:F42"/>
    <mergeCell ref="D43:F43"/>
    <mergeCell ref="D44:F44"/>
    <mergeCell ref="D45:F45"/>
    <mergeCell ref="D46:F46"/>
    <mergeCell ref="D47:F47"/>
    <mergeCell ref="D36:F36"/>
    <mergeCell ref="D37:F37"/>
    <mergeCell ref="D38:F38"/>
    <mergeCell ref="D39:F39"/>
    <mergeCell ref="D40:F40"/>
    <mergeCell ref="D41:F41"/>
    <mergeCell ref="C30:D30"/>
    <mergeCell ref="E30:F30"/>
    <mergeCell ref="B31:F31"/>
    <mergeCell ref="B33:F33"/>
    <mergeCell ref="D34:F34"/>
    <mergeCell ref="D35:F35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C21:D21"/>
    <mergeCell ref="E21:F21"/>
    <mergeCell ref="C22:D22"/>
    <mergeCell ref="E22:F22"/>
    <mergeCell ref="C23:D23"/>
    <mergeCell ref="E23:F23"/>
    <mergeCell ref="C18:D18"/>
    <mergeCell ref="E18:F18"/>
    <mergeCell ref="C19:D19"/>
    <mergeCell ref="E19:F19"/>
    <mergeCell ref="C20:D20"/>
    <mergeCell ref="E20:F20"/>
    <mergeCell ref="C15:D15"/>
    <mergeCell ref="E15:F15"/>
    <mergeCell ref="C16:D16"/>
    <mergeCell ref="E16:F16"/>
    <mergeCell ref="C17:D17"/>
    <mergeCell ref="E17:F17"/>
    <mergeCell ref="C12:D12"/>
    <mergeCell ref="E12:F12"/>
    <mergeCell ref="C13:D13"/>
    <mergeCell ref="E13:F13"/>
    <mergeCell ref="C14:D14"/>
    <mergeCell ref="E14:F14"/>
    <mergeCell ref="B8:C8"/>
    <mergeCell ref="D8:E8"/>
    <mergeCell ref="B9:F9"/>
    <mergeCell ref="C10:D10"/>
    <mergeCell ref="E10:F10"/>
    <mergeCell ref="C11:D11"/>
    <mergeCell ref="E11:F11"/>
    <mergeCell ref="B5:C5"/>
    <mergeCell ref="D5:E5"/>
    <mergeCell ref="B6:C6"/>
    <mergeCell ref="D6:E6"/>
    <mergeCell ref="B7:C7"/>
    <mergeCell ref="D7:E7"/>
    <mergeCell ref="B1:F1"/>
    <mergeCell ref="B2:F2"/>
    <mergeCell ref="B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Portmagdalena</vt:lpstr>
      <vt:lpstr>Palermo Sociedad Portuaria</vt:lpstr>
      <vt:lpstr>Algranel</vt:lpstr>
      <vt:lpstr>Puerto Antioquia</vt:lpstr>
      <vt:lpstr>CoalCorp</vt:lpstr>
      <vt:lpstr>TCBuen</vt:lpstr>
      <vt:lpstr>SPRBun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Marín Jaramillo</dc:creator>
  <cp:lastModifiedBy>Margarita Marin Jaramillo</cp:lastModifiedBy>
  <dcterms:created xsi:type="dcterms:W3CDTF">2025-06-06T20:03:25Z</dcterms:created>
  <dcterms:modified xsi:type="dcterms:W3CDTF">2026-06-16T15:15:31Z</dcterms:modified>
</cp:coreProperties>
</file>